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Table1" sheetId="1" r:id="rId1"/>
  </sheets>
  <definedNames>
    <definedName name="_xlnm.Print_Titles" localSheetId="0">Table1!$4:$5</definedName>
  </definedNames>
  <calcPr calcId="145621" concurrentCalc="0"/>
</workbook>
</file>

<file path=xl/calcChain.xml><?xml version="1.0" encoding="utf-8"?>
<calcChain xmlns="http://schemas.openxmlformats.org/spreadsheetml/2006/main">
  <c r="E13" i="1" l="1"/>
  <c r="E43" i="1"/>
  <c r="E41" i="1"/>
  <c r="E33" i="1"/>
  <c r="E35" i="1"/>
  <c r="E19" i="1"/>
  <c r="E15" i="1"/>
  <c r="E29" i="1"/>
  <c r="E26" i="1"/>
  <c r="F31" i="1"/>
  <c r="G31" i="1"/>
  <c r="E31" i="1"/>
  <c r="F36" i="1"/>
  <c r="G36" i="1"/>
  <c r="H36" i="1"/>
  <c r="E36" i="1"/>
  <c r="C35" i="1"/>
  <c r="F42" i="1"/>
  <c r="G42" i="1"/>
  <c r="E42" i="1"/>
  <c r="G32" i="1"/>
  <c r="F34" i="1"/>
  <c r="F32" i="1"/>
  <c r="G34" i="1"/>
  <c r="E34" i="1"/>
  <c r="E32" i="1"/>
  <c r="F11" i="1"/>
  <c r="G11" i="1"/>
  <c r="E11" i="1"/>
  <c r="F9" i="1"/>
  <c r="F6" i="1"/>
  <c r="G9" i="1"/>
  <c r="G6" i="1"/>
  <c r="E9" i="1"/>
  <c r="C41" i="1"/>
  <c r="C33" i="1"/>
  <c r="C31" i="1"/>
  <c r="C9" i="1"/>
  <c r="C13" i="1"/>
  <c r="C15" i="1"/>
  <c r="C17" i="1"/>
  <c r="C19" i="1"/>
  <c r="C21" i="1"/>
  <c r="C23" i="1"/>
  <c r="C26" i="1"/>
  <c r="C29" i="1"/>
  <c r="C37" i="1"/>
  <c r="C39" i="1"/>
  <c r="C43" i="1"/>
  <c r="E14" i="1"/>
  <c r="E16" i="1"/>
  <c r="E20" i="1"/>
  <c r="E17" i="1"/>
  <c r="E22" i="1"/>
  <c r="E28" i="1"/>
  <c r="E30" i="1"/>
  <c r="E40" i="1"/>
  <c r="E44" i="1"/>
  <c r="F22" i="1"/>
  <c r="G22" i="1"/>
  <c r="G44" i="1"/>
  <c r="F44" i="1"/>
  <c r="G40" i="1"/>
  <c r="G37" i="1"/>
  <c r="G38" i="1"/>
  <c r="F40" i="1"/>
  <c r="G30" i="1"/>
  <c r="F30" i="1"/>
  <c r="G28" i="1"/>
  <c r="G24" i="1"/>
  <c r="G25" i="1"/>
  <c r="F28" i="1"/>
  <c r="F24" i="1"/>
  <c r="F25" i="1"/>
  <c r="F14" i="1"/>
  <c r="G14" i="1"/>
  <c r="F16" i="1"/>
  <c r="G16" i="1"/>
  <c r="F20" i="1"/>
  <c r="F17" i="1"/>
  <c r="F18" i="1"/>
  <c r="G20" i="1"/>
  <c r="G17" i="1"/>
  <c r="G18" i="1"/>
  <c r="E37" i="1"/>
  <c r="E38" i="1"/>
  <c r="F37" i="1"/>
  <c r="F38" i="1"/>
  <c r="E24" i="1"/>
  <c r="E25" i="1"/>
  <c r="F7" i="1"/>
  <c r="F8" i="1"/>
  <c r="G7" i="1"/>
  <c r="G8" i="1"/>
  <c r="E18" i="1"/>
  <c r="G12" i="1"/>
  <c r="E12" i="1"/>
  <c r="F12" i="1"/>
  <c r="E6" i="1"/>
  <c r="E7" i="1"/>
  <c r="E8" i="1"/>
</calcChain>
</file>

<file path=xl/sharedStrings.xml><?xml version="1.0" encoding="utf-8"?>
<sst xmlns="http://schemas.openxmlformats.org/spreadsheetml/2006/main" count="123" uniqueCount="48">
  <si>
    <t/>
  </si>
  <si>
    <t>№ пп</t>
  </si>
  <si>
    <t>Ответственный исполнитель, соисполнители</t>
  </si>
  <si>
    <t>Источник
финансового
обеспечения</t>
  </si>
  <si>
    <t>Объем средств на реализацию, рублей</t>
  </si>
  <si>
    <t>Связь основного мероприятия и показателей (порядковые номера показателей)</t>
  </si>
  <si>
    <t>средства областного бюджета</t>
  </si>
  <si>
    <t>средства местных бюджетов</t>
  </si>
  <si>
    <t>внебюджетные средства</t>
  </si>
  <si>
    <t>итого</t>
  </si>
  <si>
    <t>1.1.</t>
  </si>
  <si>
    <t>План реализации муниципальной программы</t>
  </si>
  <si>
    <t>…</t>
  </si>
  <si>
    <t>Программа, основное мероприятие, направление расходов, мероприятие</t>
  </si>
  <si>
    <t>Обеспечение первичных мер пожарной безопасности в границах населенных пунктов</t>
  </si>
  <si>
    <t>3.</t>
  </si>
  <si>
    <t>мероприятия в сфере пожарной безопасности</t>
  </si>
  <si>
    <t>3.1.</t>
  </si>
  <si>
    <t>содержание, текущий и капитальный ремонт и обеспечение безопасности гидротехнических сооружений</t>
  </si>
  <si>
    <t>организация и обеспечение освещения улиц</t>
  </si>
  <si>
    <t>мероприятия по благоустройству территории поселения</t>
  </si>
  <si>
    <t>эксплуатация и содержание имущества, находящегося в муниципальной собственности, арендованного недвижимого имущества</t>
  </si>
  <si>
    <t>функционирование местной администрации</t>
  </si>
  <si>
    <t>1.2</t>
  </si>
  <si>
    <t>оценка имущества, признание прав и регулирование отношений муниципальной собственности</t>
  </si>
  <si>
    <t>2.1</t>
  </si>
  <si>
    <t>2.2</t>
  </si>
  <si>
    <t>Обеспечение эффективного управления и распоряжения муниципальным имуществом сельского поселения, рациональное его использование</t>
  </si>
  <si>
    <t>Создание условий для эффективной деятельности администрации сельского поселения</t>
  </si>
  <si>
    <t xml:space="preserve">Комплексное обустройство населенных пунктов, расположенных в сельской местности </t>
  </si>
  <si>
    <t>2024 год</t>
  </si>
  <si>
    <t>2025 год</t>
  </si>
  <si>
    <t>2026 год</t>
  </si>
  <si>
    <t>Быховская  сельская администрация</t>
  </si>
  <si>
    <t>«Реализация отдельных полномочий Быховского  сельского поселения  Комаричского  муниципального района Брянской области на 2024 год и на плановый период 2025 и 2026 годов»</t>
  </si>
  <si>
    <t xml:space="preserve">организация и осуществление мероприятий по мобилизационной подготовке </t>
  </si>
  <si>
    <t>3.2.</t>
  </si>
  <si>
    <t>3</t>
  </si>
  <si>
    <t xml:space="preserve">Содержание дорог в границах населенных пунктов Быховского сельского поселения Комаричского муниципального района Брянской области </t>
  </si>
  <si>
    <t>4.1.</t>
  </si>
  <si>
    <t>5.1.</t>
  </si>
  <si>
    <t>5.2.</t>
  </si>
  <si>
    <t>5.3.</t>
  </si>
  <si>
    <t>организация и содержание мест захоронения(кладбищ)</t>
  </si>
  <si>
    <t>обеспечение сохранности автомобильных дорог местного значения и условий безопасности движения по ним</t>
  </si>
  <si>
    <t>4.2.</t>
  </si>
  <si>
    <t>Организация и обеспечение освещения улиц</t>
  </si>
  <si>
    <t xml:space="preserve">Приложение 2
к муниципальной программе  «Реализация отдельных полномочий Быховского сельского поселения Комаричского  муниципального района Брянской области на 2024 год и на плановый период 2025 и 2026 годов»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</si>
</sst>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12" x14ac:knownFonts="1">
    <font>
      <sz val="10"/>
      <color rgb="FF000000"/>
      <name val="Times New Roman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</borders>
  <cellStyleXfs count="1">
    <xf numFmtId="164" fontId="0" fillId="0" borderId="0">
      <alignment vertical="top" wrapText="1"/>
    </xf>
  </cellStyleXfs>
  <cellXfs count="94">
    <xf numFmtId="164" fontId="0" fillId="0" borderId="0" xfId="0" applyNumberFormat="1" applyFont="1" applyFill="1" applyAlignment="1">
      <alignment vertical="top" wrapText="1"/>
    </xf>
    <xf numFmtId="0" fontId="1" fillId="3" borderId="0" xfId="0" applyNumberFormat="1" applyFont="1" applyFill="1" applyAlignment="1">
      <alignment horizontal="right" vertical="center" wrapText="1"/>
    </xf>
    <xf numFmtId="0" fontId="4" fillId="4" borderId="1" xfId="0" applyNumberFormat="1" applyFont="1" applyFill="1" applyBorder="1" applyAlignment="1">
      <alignment horizontal="center" vertical="top" wrapText="1"/>
    </xf>
    <xf numFmtId="0" fontId="8" fillId="4" borderId="3" xfId="0" applyNumberFormat="1" applyFont="1" applyFill="1" applyBorder="1" applyAlignment="1">
      <alignment vertical="top" wrapText="1"/>
    </xf>
    <xf numFmtId="0" fontId="4" fillId="4" borderId="2" xfId="0" applyNumberFormat="1" applyFont="1" applyFill="1" applyBorder="1" applyAlignment="1">
      <alignment horizontal="center" vertical="top" wrapText="1"/>
    </xf>
    <xf numFmtId="0" fontId="7" fillId="4" borderId="3" xfId="0" applyNumberFormat="1" applyFont="1" applyFill="1" applyBorder="1" applyAlignment="1">
      <alignment vertical="top" wrapText="1"/>
    </xf>
    <xf numFmtId="0" fontId="6" fillId="2" borderId="10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vertical="top" wrapText="1"/>
    </xf>
    <xf numFmtId="0" fontId="6" fillId="2" borderId="13" xfId="0" applyNumberFormat="1" applyFont="1" applyFill="1" applyBorder="1" applyAlignment="1">
      <alignment horizontal="center" vertical="center" wrapText="1"/>
    </xf>
    <xf numFmtId="0" fontId="10" fillId="2" borderId="3" xfId="0" applyNumberFormat="1" applyFont="1" applyFill="1" applyBorder="1" applyAlignment="1">
      <alignment vertical="top" wrapText="1"/>
    </xf>
    <xf numFmtId="0" fontId="4" fillId="2" borderId="10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vertical="top" wrapText="1"/>
    </xf>
    <xf numFmtId="0" fontId="4" fillId="2" borderId="13" xfId="0" applyNumberFormat="1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vertical="top" wrapText="1"/>
    </xf>
    <xf numFmtId="0" fontId="11" fillId="2" borderId="3" xfId="0" applyNumberFormat="1" applyFont="1" applyFill="1" applyBorder="1" applyAlignment="1">
      <alignment vertical="top" wrapText="1"/>
    </xf>
    <xf numFmtId="164" fontId="6" fillId="0" borderId="10" xfId="0" applyNumberFormat="1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164" fontId="6" fillId="0" borderId="11" xfId="0" applyNumberFormat="1" applyFont="1" applyFill="1" applyBorder="1" applyAlignment="1">
      <alignment horizontal="center" vertical="center" wrapText="1"/>
    </xf>
    <xf numFmtId="164" fontId="4" fillId="0" borderId="10" xfId="0" applyNumberFormat="1" applyFont="1" applyFill="1" applyBorder="1" applyAlignment="1">
      <alignment horizontal="center" vertical="center" wrapText="1"/>
    </xf>
    <xf numFmtId="164" fontId="4" fillId="0" borderId="11" xfId="0" applyNumberFormat="1" applyFont="1" applyFill="1" applyBorder="1" applyAlignment="1">
      <alignment horizontal="center" vertical="center" wrapText="1"/>
    </xf>
    <xf numFmtId="0" fontId="9" fillId="2" borderId="3" xfId="0" applyNumberFormat="1" applyFont="1" applyFill="1" applyBorder="1" applyAlignment="1">
      <alignment vertical="top" wrapText="1"/>
    </xf>
    <xf numFmtId="0" fontId="5" fillId="3" borderId="3" xfId="0" applyNumberFormat="1" applyFont="1" applyFill="1" applyBorder="1" applyAlignment="1">
      <alignment horizontal="center" vertical="center" wrapText="1"/>
    </xf>
    <xf numFmtId="0" fontId="4" fillId="4" borderId="0" xfId="0" applyNumberFormat="1" applyFont="1" applyFill="1" applyBorder="1" applyAlignment="1">
      <alignment horizontal="center" vertical="top" wrapText="1"/>
    </xf>
    <xf numFmtId="4" fontId="7" fillId="4" borderId="3" xfId="0" applyNumberFormat="1" applyFont="1" applyFill="1" applyBorder="1" applyAlignment="1">
      <alignment horizontal="center" vertical="top" wrapText="1"/>
    </xf>
    <xf numFmtId="4" fontId="8" fillId="4" borderId="3" xfId="0" applyNumberFormat="1" applyFont="1" applyFill="1" applyBorder="1" applyAlignment="1">
      <alignment horizontal="center" vertical="top" wrapText="1"/>
    </xf>
    <xf numFmtId="4" fontId="4" fillId="2" borderId="3" xfId="0" applyNumberFormat="1" applyFont="1" applyFill="1" applyBorder="1" applyAlignment="1">
      <alignment horizontal="center" vertical="top" wrapText="1"/>
    </xf>
    <xf numFmtId="4" fontId="7" fillId="2" borderId="3" xfId="0" applyNumberFormat="1" applyFont="1" applyFill="1" applyBorder="1" applyAlignment="1">
      <alignment horizontal="center" vertical="top" wrapText="1"/>
    </xf>
    <xf numFmtId="4" fontId="6" fillId="2" borderId="3" xfId="0" applyNumberFormat="1" applyFont="1" applyFill="1" applyBorder="1" applyAlignment="1">
      <alignment horizontal="center" vertical="top" wrapText="1"/>
    </xf>
    <xf numFmtId="4" fontId="10" fillId="2" borderId="3" xfId="0" applyNumberFormat="1" applyFont="1" applyFill="1" applyBorder="1" applyAlignment="1">
      <alignment horizontal="center" vertical="top" wrapText="1"/>
    </xf>
    <xf numFmtId="4" fontId="11" fillId="2" borderId="3" xfId="0" applyNumberFormat="1" applyFont="1" applyFill="1" applyBorder="1" applyAlignment="1">
      <alignment horizontal="center" vertical="top" wrapText="1"/>
    </xf>
    <xf numFmtId="4" fontId="7" fillId="2" borderId="3" xfId="0" applyNumberFormat="1" applyFont="1" applyFill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center" vertical="top" wrapText="1"/>
    </xf>
    <xf numFmtId="4" fontId="9" fillId="4" borderId="9" xfId="0" applyNumberFormat="1" applyFont="1" applyFill="1" applyBorder="1" applyAlignment="1">
      <alignment horizontal="center" vertical="top" wrapText="1"/>
    </xf>
    <xf numFmtId="4" fontId="9" fillId="4" borderId="11" xfId="0" applyNumberFormat="1" applyFont="1" applyFill="1" applyBorder="1" applyAlignment="1">
      <alignment horizontal="center" vertical="top" wrapText="1"/>
    </xf>
    <xf numFmtId="164" fontId="4" fillId="0" borderId="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49" fontId="6" fillId="0" borderId="11" xfId="0" applyNumberFormat="1" applyFont="1" applyFill="1" applyBorder="1" applyAlignment="1">
      <alignment horizontal="center" vertical="center" wrapText="1"/>
    </xf>
    <xf numFmtId="164" fontId="6" fillId="0" borderId="8" xfId="0" applyNumberFormat="1" applyFont="1" applyFill="1" applyBorder="1" applyAlignment="1">
      <alignment horizontal="center" vertical="center" wrapText="1"/>
    </xf>
    <xf numFmtId="164" fontId="6" fillId="0" borderId="6" xfId="0" applyNumberFormat="1" applyFont="1" applyFill="1" applyBorder="1" applyAlignment="1">
      <alignment horizontal="center" vertical="center" wrapText="1"/>
    </xf>
    <xf numFmtId="164" fontId="6" fillId="0" borderId="12" xfId="0" applyNumberFormat="1" applyFont="1" applyFill="1" applyBorder="1" applyAlignment="1">
      <alignment horizontal="center" vertical="center" wrapText="1"/>
    </xf>
    <xf numFmtId="0" fontId="9" fillId="2" borderId="23" xfId="0" applyNumberFormat="1" applyFont="1" applyFill="1" applyBorder="1" applyAlignment="1">
      <alignment horizontal="center" vertical="center" wrapText="1"/>
    </xf>
    <xf numFmtId="0" fontId="9" fillId="2" borderId="17" xfId="0" applyNumberFormat="1" applyFont="1" applyFill="1" applyBorder="1" applyAlignment="1">
      <alignment horizontal="center" vertical="center" wrapText="1"/>
    </xf>
    <xf numFmtId="0" fontId="9" fillId="2" borderId="24" xfId="0" applyNumberFormat="1" applyFont="1" applyFill="1" applyBorder="1" applyAlignment="1">
      <alignment horizontal="center" vertical="center" wrapText="1"/>
    </xf>
    <xf numFmtId="0" fontId="11" fillId="4" borderId="9" xfId="0" applyNumberFormat="1" applyFont="1" applyFill="1" applyBorder="1" applyAlignment="1">
      <alignment horizontal="left" vertical="top" wrapText="1"/>
    </xf>
    <xf numFmtId="0" fontId="11" fillId="4" borderId="11" xfId="0" applyNumberFormat="1" applyFont="1" applyFill="1" applyBorder="1" applyAlignment="1">
      <alignment horizontal="left" vertical="top" wrapText="1"/>
    </xf>
    <xf numFmtId="0" fontId="4" fillId="2" borderId="9" xfId="0" applyNumberFormat="1" applyFont="1" applyFill="1" applyBorder="1" applyAlignment="1">
      <alignment horizontal="center" vertical="center" wrapText="1"/>
    </xf>
    <xf numFmtId="164" fontId="0" fillId="0" borderId="11" xfId="0" applyNumberFormat="1" applyFont="1" applyFill="1" applyBorder="1" applyAlignment="1">
      <alignment horizontal="center" vertical="center" wrapText="1"/>
    </xf>
    <xf numFmtId="0" fontId="11" fillId="2" borderId="23" xfId="0" applyNumberFormat="1" applyFont="1" applyFill="1" applyBorder="1" applyAlignment="1">
      <alignment horizontal="center" vertical="center" wrapText="1"/>
    </xf>
    <xf numFmtId="0" fontId="11" fillId="2" borderId="24" xfId="0" applyNumberFormat="1" applyFont="1" applyFill="1" applyBorder="1" applyAlignment="1">
      <alignment horizontal="center" vertical="center" wrapText="1"/>
    </xf>
    <xf numFmtId="164" fontId="6" fillId="0" borderId="14" xfId="0" applyNumberFormat="1" applyFont="1" applyFill="1" applyBorder="1" applyAlignment="1">
      <alignment horizontal="center" vertical="center" wrapText="1"/>
    </xf>
    <xf numFmtId="164" fontId="6" fillId="0" borderId="15" xfId="0" applyNumberFormat="1" applyFont="1" applyFill="1" applyBorder="1" applyAlignment="1">
      <alignment horizontal="center" vertical="center" wrapText="1"/>
    </xf>
    <xf numFmtId="164" fontId="6" fillId="0" borderId="21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vertical="top" wrapText="1"/>
    </xf>
    <xf numFmtId="0" fontId="11" fillId="2" borderId="9" xfId="0" applyNumberFormat="1" applyFont="1" applyFill="1" applyBorder="1" applyAlignment="1">
      <alignment horizontal="center" vertical="center" wrapText="1"/>
    </xf>
    <xf numFmtId="0" fontId="11" fillId="2" borderId="11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11" fillId="2" borderId="17" xfId="0" applyNumberFormat="1" applyFont="1" applyFill="1" applyBorder="1" applyAlignment="1">
      <alignment horizontal="center" vertical="center" wrapText="1"/>
    </xf>
    <xf numFmtId="164" fontId="4" fillId="0" borderId="10" xfId="0" applyNumberFormat="1" applyFont="1" applyFill="1" applyBorder="1" applyAlignment="1">
      <alignment horizontal="center" vertical="center" wrapText="1"/>
    </xf>
    <xf numFmtId="164" fontId="4" fillId="0" borderId="11" xfId="0" applyNumberFormat="1" applyFont="1" applyFill="1" applyBorder="1" applyAlignment="1">
      <alignment horizontal="center" vertical="center" wrapText="1"/>
    </xf>
    <xf numFmtId="164" fontId="4" fillId="0" borderId="16" xfId="0" applyNumberFormat="1" applyFont="1" applyFill="1" applyBorder="1" applyAlignment="1">
      <alignment horizontal="center" vertical="center" wrapText="1"/>
    </xf>
    <xf numFmtId="164" fontId="4" fillId="0" borderId="18" xfId="0" applyNumberFormat="1" applyFont="1" applyFill="1" applyBorder="1" applyAlignment="1">
      <alignment horizontal="center" vertical="center" wrapText="1"/>
    </xf>
    <xf numFmtId="0" fontId="9" fillId="2" borderId="26" xfId="0" applyNumberFormat="1" applyFont="1" applyFill="1" applyBorder="1" applyAlignment="1">
      <alignment horizontal="center" vertical="center" wrapText="1"/>
    </xf>
    <xf numFmtId="0" fontId="9" fillId="2" borderId="25" xfId="0" applyNumberFormat="1" applyFont="1" applyFill="1" applyBorder="1" applyAlignment="1">
      <alignment horizontal="center" vertical="center" wrapText="1"/>
    </xf>
    <xf numFmtId="164" fontId="4" fillId="0" borderId="15" xfId="0" applyNumberFormat="1" applyFont="1" applyFill="1" applyBorder="1" applyAlignment="1">
      <alignment horizontal="left" vertical="center" wrapText="1"/>
    </xf>
    <xf numFmtId="164" fontId="4" fillId="0" borderId="21" xfId="0" applyNumberFormat="1" applyFont="1" applyFill="1" applyBorder="1" applyAlignment="1">
      <alignment horizontal="left" vertical="center" wrapText="1"/>
    </xf>
    <xf numFmtId="164" fontId="4" fillId="0" borderId="15" xfId="0" applyNumberFormat="1" applyFont="1" applyFill="1" applyBorder="1" applyAlignment="1">
      <alignment vertical="center" wrapText="1"/>
    </xf>
    <xf numFmtId="164" fontId="4" fillId="0" borderId="21" xfId="0" applyNumberFormat="1" applyFont="1" applyFill="1" applyBorder="1" applyAlignment="1">
      <alignment vertical="center" wrapText="1"/>
    </xf>
    <xf numFmtId="164" fontId="6" fillId="0" borderId="10" xfId="0" applyNumberFormat="1" applyFont="1" applyFill="1" applyBorder="1" applyAlignment="1">
      <alignment horizontal="center" vertical="center" wrapText="1"/>
    </xf>
    <xf numFmtId="164" fontId="6" fillId="0" borderId="11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164" fontId="4" fillId="0" borderId="9" xfId="0" applyNumberFormat="1" applyFont="1" applyFill="1" applyBorder="1" applyAlignment="1">
      <alignment horizontal="left" vertical="center" wrapText="1"/>
    </xf>
    <xf numFmtId="164" fontId="4" fillId="0" borderId="11" xfId="0" applyNumberFormat="1" applyFont="1" applyFill="1" applyBorder="1" applyAlignment="1">
      <alignment horizontal="left" vertical="center" wrapText="1"/>
    </xf>
    <xf numFmtId="0" fontId="11" fillId="2" borderId="3" xfId="0" applyNumberFormat="1" applyFont="1" applyFill="1" applyBorder="1" applyAlignment="1">
      <alignment horizontal="center" vertical="center" wrapText="1"/>
    </xf>
    <xf numFmtId="164" fontId="4" fillId="0" borderId="9" xfId="0" applyNumberFormat="1" applyFont="1" applyFill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vertical="center" wrapText="1"/>
    </xf>
    <xf numFmtId="164" fontId="4" fillId="0" borderId="7" xfId="0" applyNumberFormat="1" applyFont="1" applyFill="1" applyBorder="1" applyAlignment="1">
      <alignment vertical="center" wrapText="1"/>
    </xf>
    <xf numFmtId="164" fontId="4" fillId="0" borderId="14" xfId="0" applyNumberFormat="1" applyFont="1" applyFill="1" applyBorder="1" applyAlignment="1">
      <alignment horizontal="left" vertical="center" wrapText="1"/>
    </xf>
    <xf numFmtId="0" fontId="3" fillId="3" borderId="0" xfId="0" applyNumberFormat="1" applyFont="1" applyFill="1" applyAlignment="1">
      <alignment horizontal="left" vertical="center" wrapText="1"/>
    </xf>
    <xf numFmtId="164" fontId="0" fillId="3" borderId="0" xfId="0" applyNumberFormat="1" applyFont="1" applyFill="1" applyAlignment="1">
      <alignment horizontal="left" vertical="top" wrapText="1"/>
    </xf>
    <xf numFmtId="0" fontId="2" fillId="3" borderId="0" xfId="0" applyNumberFormat="1" applyFont="1" applyFill="1" applyAlignment="1">
      <alignment horizontal="center" vertical="center" wrapText="1"/>
    </xf>
    <xf numFmtId="0" fontId="0" fillId="3" borderId="3" xfId="0" applyNumberFormat="1" applyFont="1" applyFill="1" applyBorder="1" applyAlignment="1">
      <alignment horizontal="center" vertical="center" wrapText="1"/>
    </xf>
    <xf numFmtId="0" fontId="2" fillId="3" borderId="3" xfId="0" applyNumberFormat="1" applyFont="1" applyFill="1" applyBorder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center" vertical="center" wrapText="1"/>
    </xf>
    <xf numFmtId="0" fontId="7" fillId="4" borderId="4" xfId="0" applyNumberFormat="1" applyFont="1" applyFill="1" applyBorder="1" applyAlignment="1">
      <alignment horizontal="center" vertical="center" wrapText="1"/>
    </xf>
    <xf numFmtId="0" fontId="7" fillId="4" borderId="5" xfId="0" applyNumberFormat="1" applyFont="1" applyFill="1" applyBorder="1" applyAlignment="1">
      <alignment horizontal="center" vertical="center" wrapText="1"/>
    </xf>
    <xf numFmtId="164" fontId="4" fillId="0" borderId="20" xfId="0" applyNumberFormat="1" applyFont="1" applyFill="1" applyBorder="1" applyAlignment="1">
      <alignment vertical="center" wrapText="1"/>
    </xf>
    <xf numFmtId="164" fontId="4" fillId="0" borderId="9" xfId="0" applyNumberFormat="1" applyFont="1" applyFill="1" applyBorder="1" applyAlignment="1">
      <alignment vertical="center" wrapText="1"/>
    </xf>
    <xf numFmtId="164" fontId="4" fillId="0" borderId="11" xfId="0" applyNumberFormat="1" applyFont="1" applyFill="1" applyBorder="1" applyAlignment="1">
      <alignment vertical="center" wrapText="1"/>
    </xf>
    <xf numFmtId="0" fontId="6" fillId="2" borderId="19" xfId="0" applyNumberFormat="1" applyFont="1" applyFill="1" applyBorder="1" applyAlignment="1">
      <alignment horizontal="center" vertical="center" wrapText="1"/>
    </xf>
    <xf numFmtId="0" fontId="6" fillId="2" borderId="21" xfId="0" applyNumberFormat="1" applyFont="1" applyFill="1" applyBorder="1" applyAlignment="1">
      <alignment horizontal="center" vertical="center" wrapText="1"/>
    </xf>
    <xf numFmtId="0" fontId="8" fillId="4" borderId="22" xfId="0" applyNumberFormat="1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0" fontId="9" fillId="2" borderId="18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tabSelected="1"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I8" sqref="I8"/>
    </sheetView>
  </sheetViews>
  <sheetFormatPr defaultRowHeight="12.75" x14ac:dyDescent="0.2"/>
  <cols>
    <col min="1" max="1" width="9.33203125" customWidth="1"/>
    <col min="2" max="2" width="41.5" customWidth="1"/>
    <col min="3" max="3" width="24.83203125" customWidth="1"/>
    <col min="4" max="4" width="18.33203125" customWidth="1"/>
    <col min="5" max="5" width="17.1640625" customWidth="1"/>
    <col min="6" max="6" width="17" customWidth="1"/>
    <col min="7" max="7" width="17.33203125" customWidth="1"/>
    <col min="8" max="8" width="16.6640625" customWidth="1"/>
    <col min="9" max="9" width="23" customWidth="1"/>
    <col min="10" max="10" width="26.83203125" customWidth="1"/>
    <col min="11" max="11" width="16.1640625" customWidth="1"/>
    <col min="13" max="13" width="20.33203125" bestFit="1" customWidth="1"/>
  </cols>
  <sheetData>
    <row r="1" spans="1:8" x14ac:dyDescent="0.2">
      <c r="A1" t="s">
        <v>0</v>
      </c>
    </row>
    <row r="2" spans="1:8" ht="72.75" customHeight="1" x14ac:dyDescent="0.2">
      <c r="A2" s="1" t="s">
        <v>0</v>
      </c>
      <c r="B2" s="1" t="s">
        <v>0</v>
      </c>
      <c r="C2" s="1" t="s">
        <v>0</v>
      </c>
      <c r="D2" s="77" t="s">
        <v>47</v>
      </c>
      <c r="E2" s="78"/>
      <c r="F2" s="78"/>
      <c r="G2" s="78"/>
      <c r="H2" s="78"/>
    </row>
    <row r="3" spans="1:8" ht="20.25" customHeight="1" x14ac:dyDescent="0.2">
      <c r="A3" s="79" t="s">
        <v>11</v>
      </c>
      <c r="B3" s="79"/>
      <c r="C3" s="79"/>
      <c r="D3" s="79"/>
      <c r="E3" s="79"/>
      <c r="F3" s="79"/>
      <c r="G3" s="79"/>
      <c r="H3" s="79"/>
    </row>
    <row r="4" spans="1:8" ht="34.5" customHeight="1" x14ac:dyDescent="0.2">
      <c r="A4" s="80" t="s">
        <v>1</v>
      </c>
      <c r="B4" s="82" t="s">
        <v>13</v>
      </c>
      <c r="C4" s="80" t="s">
        <v>2</v>
      </c>
      <c r="D4" s="80" t="s">
        <v>3</v>
      </c>
      <c r="E4" s="80" t="s">
        <v>4</v>
      </c>
      <c r="F4" s="80"/>
      <c r="G4" s="80"/>
      <c r="H4" s="80" t="s">
        <v>5</v>
      </c>
    </row>
    <row r="5" spans="1:8" ht="58.5" customHeight="1" x14ac:dyDescent="0.2">
      <c r="A5" s="81" t="s">
        <v>0</v>
      </c>
      <c r="B5" s="81" t="s">
        <v>0</v>
      </c>
      <c r="C5" s="80" t="s">
        <v>0</v>
      </c>
      <c r="D5" s="80" t="s">
        <v>0</v>
      </c>
      <c r="E5" s="21" t="s">
        <v>30</v>
      </c>
      <c r="F5" s="21" t="s">
        <v>31</v>
      </c>
      <c r="G5" s="21" t="s">
        <v>32</v>
      </c>
      <c r="H5" s="80" t="s">
        <v>0</v>
      </c>
    </row>
    <row r="6" spans="1:8" ht="51.75" customHeight="1" x14ac:dyDescent="0.2">
      <c r="A6" s="2" t="s">
        <v>0</v>
      </c>
      <c r="B6" s="90" t="s">
        <v>34</v>
      </c>
      <c r="C6" s="83" t="s">
        <v>33</v>
      </c>
      <c r="D6" s="3" t="s">
        <v>6</v>
      </c>
      <c r="E6" s="24">
        <f>E9</f>
        <v>138178</v>
      </c>
      <c r="F6" s="24">
        <f t="shared" ref="F6:G6" si="0">F9</f>
        <v>151805</v>
      </c>
      <c r="G6" s="24">
        <f t="shared" si="0"/>
        <v>165851</v>
      </c>
      <c r="H6" s="3" t="s">
        <v>0</v>
      </c>
    </row>
    <row r="7" spans="1:8" ht="48" customHeight="1" x14ac:dyDescent="0.2">
      <c r="A7" s="2" t="s">
        <v>0</v>
      </c>
      <c r="B7" s="91"/>
      <c r="C7" s="83"/>
      <c r="D7" s="3" t="s">
        <v>7</v>
      </c>
      <c r="E7" s="24">
        <f>E11+E17+E24+E32+E37</f>
        <v>4284133.8400000008</v>
      </c>
      <c r="F7" s="24">
        <f t="shared" ref="F7:G7" si="1">F11+F17+F24+F32+F37</f>
        <v>2637438</v>
      </c>
      <c r="G7" s="24">
        <f t="shared" si="1"/>
        <v>2633056</v>
      </c>
      <c r="H7" s="3" t="s">
        <v>0</v>
      </c>
    </row>
    <row r="8" spans="1:8" ht="28.5" customHeight="1" x14ac:dyDescent="0.2">
      <c r="A8" s="4" t="s">
        <v>0</v>
      </c>
      <c r="B8" s="92"/>
      <c r="C8" s="84"/>
      <c r="D8" s="5" t="s">
        <v>9</v>
      </c>
      <c r="E8" s="23">
        <f>SUM(E6:E7)</f>
        <v>4422311.8400000008</v>
      </c>
      <c r="F8" s="23">
        <f>SUM(F6:F7)</f>
        <v>2789243</v>
      </c>
      <c r="G8" s="23">
        <f>SUM(G6:G7)</f>
        <v>2798907</v>
      </c>
      <c r="H8" s="5" t="s">
        <v>0</v>
      </c>
    </row>
    <row r="9" spans="1:8" ht="14.25" customHeight="1" x14ac:dyDescent="0.2">
      <c r="A9" s="22"/>
      <c r="B9" s="37" t="s">
        <v>28</v>
      </c>
      <c r="C9" s="40" t="str">
        <f t="shared" ref="C9:C37" si="2">$C$6</f>
        <v>Быховская  сельская администрация</v>
      </c>
      <c r="D9" s="43" t="s">
        <v>6</v>
      </c>
      <c r="E9" s="32">
        <f>E15</f>
        <v>138178</v>
      </c>
      <c r="F9" s="32">
        <f t="shared" ref="F9:G9" si="3">F15</f>
        <v>151805</v>
      </c>
      <c r="G9" s="32">
        <f t="shared" si="3"/>
        <v>165851</v>
      </c>
      <c r="H9" s="5"/>
    </row>
    <row r="10" spans="1:8" ht="30" customHeight="1" x14ac:dyDescent="0.2">
      <c r="A10" s="22"/>
      <c r="B10" s="38"/>
      <c r="C10" s="41"/>
      <c r="D10" s="44"/>
      <c r="E10" s="33"/>
      <c r="F10" s="33"/>
      <c r="G10" s="33"/>
      <c r="H10" s="5"/>
    </row>
    <row r="11" spans="1:8" ht="48" customHeight="1" x14ac:dyDescent="0.2">
      <c r="A11" s="6">
        <v>1</v>
      </c>
      <c r="B11" s="38"/>
      <c r="C11" s="41"/>
      <c r="D11" s="7" t="s">
        <v>7</v>
      </c>
      <c r="E11" s="27">
        <f>E13</f>
        <v>2082563.8800000001</v>
      </c>
      <c r="F11" s="27">
        <f t="shared" ref="F11:G11" si="4">F13</f>
        <v>1444225</v>
      </c>
      <c r="G11" s="27">
        <f t="shared" si="4"/>
        <v>1438150</v>
      </c>
      <c r="H11" s="7" t="s">
        <v>12</v>
      </c>
    </row>
    <row r="12" spans="1:8" ht="31.5" customHeight="1" x14ac:dyDescent="0.2">
      <c r="A12" s="8" t="s">
        <v>0</v>
      </c>
      <c r="B12" s="39"/>
      <c r="C12" s="42"/>
      <c r="D12" s="20" t="s">
        <v>9</v>
      </c>
      <c r="E12" s="28">
        <f>E9+E11</f>
        <v>2220741.88</v>
      </c>
      <c r="F12" s="28">
        <f t="shared" ref="F12:G12" si="5">F9+F11</f>
        <v>1596030</v>
      </c>
      <c r="G12" s="28">
        <f t="shared" si="5"/>
        <v>1604001</v>
      </c>
      <c r="H12" s="9" t="s">
        <v>0</v>
      </c>
    </row>
    <row r="13" spans="1:8" ht="44.25" customHeight="1" x14ac:dyDescent="0.2">
      <c r="A13" s="10" t="s">
        <v>10</v>
      </c>
      <c r="B13" s="65" t="s">
        <v>22</v>
      </c>
      <c r="C13" s="47" t="str">
        <f t="shared" si="2"/>
        <v>Быховская  сельская администрация</v>
      </c>
      <c r="D13" s="7" t="s">
        <v>7</v>
      </c>
      <c r="E13" s="25">
        <f>1635060+276233.64+264442.5+4236-1208.17-96200.09</f>
        <v>2082563.8800000001</v>
      </c>
      <c r="F13" s="25">
        <v>1444225</v>
      </c>
      <c r="G13" s="25">
        <v>1438150</v>
      </c>
      <c r="H13" s="11" t="s">
        <v>12</v>
      </c>
    </row>
    <row r="14" spans="1:8" ht="19.5" customHeight="1" x14ac:dyDescent="0.2">
      <c r="A14" s="12" t="s">
        <v>0</v>
      </c>
      <c r="B14" s="85"/>
      <c r="C14" s="48"/>
      <c r="D14" s="13" t="s">
        <v>9</v>
      </c>
      <c r="E14" s="26">
        <f>SUM(E13:E13)</f>
        <v>2082563.8800000001</v>
      </c>
      <c r="F14" s="26">
        <f>SUM(F13:F13)</f>
        <v>1444225</v>
      </c>
      <c r="G14" s="26">
        <f>SUM(G13:G13)</f>
        <v>1438150</v>
      </c>
      <c r="H14" s="13" t="s">
        <v>0</v>
      </c>
    </row>
    <row r="15" spans="1:8" ht="48" customHeight="1" x14ac:dyDescent="0.2">
      <c r="A15" s="10" t="s">
        <v>23</v>
      </c>
      <c r="B15" s="65" t="s">
        <v>35</v>
      </c>
      <c r="C15" s="47" t="str">
        <f t="shared" si="2"/>
        <v>Быховская  сельская администрация</v>
      </c>
      <c r="D15" s="7" t="s">
        <v>6</v>
      </c>
      <c r="E15" s="25">
        <f>137993+185</f>
        <v>138178</v>
      </c>
      <c r="F15" s="25">
        <v>151805</v>
      </c>
      <c r="G15" s="25">
        <v>165851</v>
      </c>
      <c r="H15" s="11" t="s">
        <v>12</v>
      </c>
    </row>
    <row r="16" spans="1:8" ht="20.25" customHeight="1" x14ac:dyDescent="0.2">
      <c r="A16" s="12" t="s">
        <v>0</v>
      </c>
      <c r="B16" s="85"/>
      <c r="C16" s="48"/>
      <c r="D16" s="13" t="s">
        <v>9</v>
      </c>
      <c r="E16" s="26">
        <f>SUM(E15:E15)</f>
        <v>138178</v>
      </c>
      <c r="F16" s="26">
        <f>SUM(F15:F15)</f>
        <v>151805</v>
      </c>
      <c r="G16" s="26">
        <f>SUM(G15:G15)</f>
        <v>165851</v>
      </c>
      <c r="H16" s="13" t="s">
        <v>0</v>
      </c>
    </row>
    <row r="17" spans="1:8" ht="45.75" customHeight="1" x14ac:dyDescent="0.2">
      <c r="A17" s="6">
        <v>2</v>
      </c>
      <c r="B17" s="88" t="s">
        <v>27</v>
      </c>
      <c r="C17" s="40" t="str">
        <f t="shared" si="2"/>
        <v>Быховская  сельская администрация</v>
      </c>
      <c r="D17" s="7" t="s">
        <v>7</v>
      </c>
      <c r="E17" s="27">
        <f>E20</f>
        <v>211598.41999999998</v>
      </c>
      <c r="F17" s="27">
        <f t="shared" ref="F17:G17" si="6">F20</f>
        <v>10000</v>
      </c>
      <c r="G17" s="27">
        <f t="shared" si="6"/>
        <v>5000</v>
      </c>
      <c r="H17" s="11" t="s">
        <v>12</v>
      </c>
    </row>
    <row r="18" spans="1:8" ht="30" customHeight="1" x14ac:dyDescent="0.2">
      <c r="A18" s="10" t="s">
        <v>0</v>
      </c>
      <c r="B18" s="89"/>
      <c r="C18" s="93"/>
      <c r="D18" s="9" t="s">
        <v>9</v>
      </c>
      <c r="E18" s="28">
        <f>SUM(E17:E17)</f>
        <v>211598.41999999998</v>
      </c>
      <c r="F18" s="28">
        <f>SUM(F17:F17)</f>
        <v>10000</v>
      </c>
      <c r="G18" s="28">
        <f>SUM(G17:G17)</f>
        <v>5000</v>
      </c>
      <c r="H18" s="13" t="s">
        <v>0</v>
      </c>
    </row>
    <row r="19" spans="1:8" ht="45" customHeight="1" x14ac:dyDescent="0.2">
      <c r="A19" s="45" t="s">
        <v>25</v>
      </c>
      <c r="B19" s="86" t="s">
        <v>24</v>
      </c>
      <c r="C19" s="53" t="str">
        <f t="shared" si="2"/>
        <v>Быховская  сельская администрация</v>
      </c>
      <c r="D19" s="7" t="s">
        <v>7</v>
      </c>
      <c r="E19" s="25">
        <f>45840+118918+49095.42-2255</f>
        <v>211598.41999999998</v>
      </c>
      <c r="F19" s="25">
        <v>10000</v>
      </c>
      <c r="G19" s="25">
        <v>5000</v>
      </c>
      <c r="H19" s="11" t="s">
        <v>12</v>
      </c>
    </row>
    <row r="20" spans="1:8" ht="25.5" customHeight="1" x14ac:dyDescent="0.2">
      <c r="A20" s="46"/>
      <c r="B20" s="87"/>
      <c r="C20" s="54"/>
      <c r="D20" s="13" t="s">
        <v>9</v>
      </c>
      <c r="E20" s="26">
        <f>SUM(E19:E19)</f>
        <v>211598.41999999998</v>
      </c>
      <c r="F20" s="26">
        <f>SUM(F19:F19)</f>
        <v>10000</v>
      </c>
      <c r="G20" s="26">
        <f>SUM(G19:G19)</f>
        <v>5000</v>
      </c>
      <c r="H20" s="13" t="s">
        <v>0</v>
      </c>
    </row>
    <row r="21" spans="1:8" ht="21" hidden="1" customHeight="1" x14ac:dyDescent="0.2">
      <c r="A21" s="55" t="s">
        <v>26</v>
      </c>
      <c r="B21" s="52" t="s">
        <v>21</v>
      </c>
      <c r="C21" s="53" t="str">
        <f t="shared" si="2"/>
        <v>Быховская  сельская администрация</v>
      </c>
      <c r="D21" s="20" t="s">
        <v>7</v>
      </c>
      <c r="E21" s="29">
        <v>0</v>
      </c>
      <c r="F21" s="29">
        <v>0</v>
      </c>
      <c r="G21" s="29">
        <v>0</v>
      </c>
      <c r="H21" s="14"/>
    </row>
    <row r="22" spans="1:8" ht="19.5" hidden="1" customHeight="1" x14ac:dyDescent="0.2">
      <c r="A22" s="34"/>
      <c r="B22" s="52"/>
      <c r="C22" s="54"/>
      <c r="D22" s="13" t="s">
        <v>9</v>
      </c>
      <c r="E22" s="30">
        <f>E21</f>
        <v>0</v>
      </c>
      <c r="F22" s="30">
        <f t="shared" ref="F22:G22" si="7">F21</f>
        <v>0</v>
      </c>
      <c r="G22" s="30">
        <f t="shared" si="7"/>
        <v>0</v>
      </c>
      <c r="H22" s="13"/>
    </row>
    <row r="23" spans="1:8" ht="49.5" customHeight="1" x14ac:dyDescent="0.2">
      <c r="A23" s="15" t="s">
        <v>15</v>
      </c>
      <c r="B23" s="49" t="s">
        <v>14</v>
      </c>
      <c r="C23" s="40" t="str">
        <f t="shared" si="2"/>
        <v>Быховская  сельская администрация</v>
      </c>
      <c r="D23" s="7" t="s">
        <v>6</v>
      </c>
      <c r="E23" s="27">
        <v>0</v>
      </c>
      <c r="F23" s="27">
        <v>0</v>
      </c>
      <c r="G23" s="27">
        <v>0</v>
      </c>
      <c r="H23" s="7" t="s">
        <v>0</v>
      </c>
    </row>
    <row r="24" spans="1:8" ht="45" customHeight="1" x14ac:dyDescent="0.2">
      <c r="A24" s="16" t="s">
        <v>37</v>
      </c>
      <c r="B24" s="50"/>
      <c r="C24" s="41"/>
      <c r="D24" s="7" t="s">
        <v>7</v>
      </c>
      <c r="E24" s="27">
        <f>E28+E30</f>
        <v>104748.25</v>
      </c>
      <c r="F24" s="27">
        <f t="shared" ref="F24:G24" si="8">F28+F30</f>
        <v>8000</v>
      </c>
      <c r="G24" s="27">
        <f t="shared" si="8"/>
        <v>8000</v>
      </c>
      <c r="H24" s="7" t="s">
        <v>12</v>
      </c>
    </row>
    <row r="25" spans="1:8" ht="30.75" customHeight="1" x14ac:dyDescent="0.2">
      <c r="A25" s="17"/>
      <c r="B25" s="51"/>
      <c r="C25" s="42"/>
      <c r="D25" s="20" t="s">
        <v>9</v>
      </c>
      <c r="E25" s="31">
        <f>SUM(E23:E24)</f>
        <v>104748.25</v>
      </c>
      <c r="F25" s="31">
        <f>SUM(F23:F24)</f>
        <v>8000</v>
      </c>
      <c r="G25" s="31">
        <f>SUM(G23:G24)</f>
        <v>8000</v>
      </c>
      <c r="H25" s="9" t="s">
        <v>0</v>
      </c>
    </row>
    <row r="26" spans="1:8" ht="45" customHeight="1" x14ac:dyDescent="0.2">
      <c r="A26" s="18" t="s">
        <v>17</v>
      </c>
      <c r="B26" s="74" t="s">
        <v>16</v>
      </c>
      <c r="C26" s="47" t="str">
        <f t="shared" si="2"/>
        <v>Быховская  сельская администрация</v>
      </c>
      <c r="D26" s="11" t="s">
        <v>7</v>
      </c>
      <c r="E26" s="25">
        <f>5000+15000-4454.75</f>
        <v>15545.25</v>
      </c>
      <c r="F26" s="25">
        <v>8000</v>
      </c>
      <c r="G26" s="25">
        <v>8000</v>
      </c>
      <c r="H26" s="11" t="s">
        <v>0</v>
      </c>
    </row>
    <row r="27" spans="1:8" ht="0.75" hidden="1" customHeight="1" x14ac:dyDescent="0.2">
      <c r="A27" s="18"/>
      <c r="B27" s="74"/>
      <c r="C27" s="56"/>
      <c r="D27" s="11" t="s">
        <v>8</v>
      </c>
      <c r="E27" s="25">
        <v>0</v>
      </c>
      <c r="F27" s="25">
        <v>0</v>
      </c>
      <c r="G27" s="25">
        <v>0</v>
      </c>
      <c r="H27" s="11" t="s">
        <v>12</v>
      </c>
    </row>
    <row r="28" spans="1:8" ht="28.5" customHeight="1" x14ac:dyDescent="0.2">
      <c r="A28" s="19"/>
      <c r="B28" s="75"/>
      <c r="C28" s="48"/>
      <c r="D28" s="13" t="s">
        <v>9</v>
      </c>
      <c r="E28" s="26">
        <f>SUM(E26:E27)</f>
        <v>15545.25</v>
      </c>
      <c r="F28" s="26">
        <f>SUM(F26:F27)</f>
        <v>8000</v>
      </c>
      <c r="G28" s="26">
        <f>SUM(G26:G27)</f>
        <v>8000</v>
      </c>
      <c r="H28" s="13" t="s">
        <v>0</v>
      </c>
    </row>
    <row r="29" spans="1:8" ht="48.75" customHeight="1" x14ac:dyDescent="0.2">
      <c r="A29" s="18" t="s">
        <v>36</v>
      </c>
      <c r="B29" s="65" t="s">
        <v>18</v>
      </c>
      <c r="C29" s="47" t="str">
        <f t="shared" si="2"/>
        <v>Быховская  сельская администрация</v>
      </c>
      <c r="D29" s="7" t="s">
        <v>7</v>
      </c>
      <c r="E29" s="25">
        <f>50000+170000-86017-50000+5220</f>
        <v>89203</v>
      </c>
      <c r="F29" s="25">
        <v>0</v>
      </c>
      <c r="G29" s="25">
        <v>0</v>
      </c>
      <c r="H29" s="11" t="s">
        <v>12</v>
      </c>
    </row>
    <row r="30" spans="1:8" ht="18.75" customHeight="1" x14ac:dyDescent="0.2">
      <c r="A30" s="19"/>
      <c r="B30" s="66"/>
      <c r="C30" s="48"/>
      <c r="D30" s="13" t="s">
        <v>9</v>
      </c>
      <c r="E30" s="26">
        <f>SUM(E29:E29)</f>
        <v>89203</v>
      </c>
      <c r="F30" s="26">
        <f>SUM(F29:F29)</f>
        <v>0</v>
      </c>
      <c r="G30" s="26">
        <f>SUM(G29:G29)</f>
        <v>0</v>
      </c>
      <c r="H30" s="13" t="s">
        <v>0</v>
      </c>
    </row>
    <row r="31" spans="1:8" ht="51" customHeight="1" x14ac:dyDescent="0.2">
      <c r="A31" s="69">
        <v>4</v>
      </c>
      <c r="B31" s="49" t="s">
        <v>38</v>
      </c>
      <c r="C31" s="40" t="str">
        <f t="shared" si="2"/>
        <v>Быховская  сельская администрация</v>
      </c>
      <c r="D31" s="20" t="s">
        <v>7</v>
      </c>
      <c r="E31" s="28">
        <f>E33+E35</f>
        <v>1656590.22</v>
      </c>
      <c r="F31" s="28">
        <f t="shared" ref="F31:G31" si="9">F33+F35</f>
        <v>1168113</v>
      </c>
      <c r="G31" s="28">
        <f t="shared" si="9"/>
        <v>1174806</v>
      </c>
      <c r="H31" s="9"/>
    </row>
    <row r="32" spans="1:8" ht="28.5" customHeight="1" x14ac:dyDescent="0.2">
      <c r="A32" s="69"/>
      <c r="B32" s="51"/>
      <c r="C32" s="42"/>
      <c r="D32" s="9" t="s">
        <v>9</v>
      </c>
      <c r="E32" s="28">
        <f>E31</f>
        <v>1656590.22</v>
      </c>
      <c r="F32" s="28">
        <f t="shared" ref="F32:G32" si="10">F31</f>
        <v>1168113</v>
      </c>
      <c r="G32" s="28">
        <f t="shared" si="10"/>
        <v>1174806</v>
      </c>
      <c r="H32" s="9"/>
    </row>
    <row r="33" spans="1:8" ht="61.5" customHeight="1" x14ac:dyDescent="0.2">
      <c r="A33" s="34" t="s">
        <v>39</v>
      </c>
      <c r="B33" s="76" t="s">
        <v>44</v>
      </c>
      <c r="C33" s="47" t="str">
        <f t="shared" si="2"/>
        <v>Быховская  сельская администрация</v>
      </c>
      <c r="D33" s="14" t="s">
        <v>7</v>
      </c>
      <c r="E33" s="29">
        <f>924380+512210.22+100000+120000</f>
        <v>1656590.22</v>
      </c>
      <c r="F33" s="29">
        <v>948113</v>
      </c>
      <c r="G33" s="29">
        <v>954806</v>
      </c>
      <c r="H33" s="13"/>
    </row>
    <row r="34" spans="1:8" ht="42" customHeight="1" x14ac:dyDescent="0.2">
      <c r="A34" s="34"/>
      <c r="B34" s="63"/>
      <c r="C34" s="56"/>
      <c r="D34" s="13" t="s">
        <v>9</v>
      </c>
      <c r="E34" s="26">
        <f>E33</f>
        <v>1656590.22</v>
      </c>
      <c r="F34" s="26">
        <f t="shared" ref="F34:G34" si="11">F33</f>
        <v>948113</v>
      </c>
      <c r="G34" s="26">
        <f t="shared" si="11"/>
        <v>954806</v>
      </c>
      <c r="H34" s="13"/>
    </row>
    <row r="35" spans="1:8" ht="45.75" customHeight="1" x14ac:dyDescent="0.2">
      <c r="A35" s="73" t="s">
        <v>45</v>
      </c>
      <c r="B35" s="70" t="s">
        <v>46</v>
      </c>
      <c r="C35" s="72" t="str">
        <f t="shared" si="2"/>
        <v>Быховская  сельская администрация</v>
      </c>
      <c r="D35" s="14" t="s">
        <v>7</v>
      </c>
      <c r="E35" s="29">
        <f>220000-100000-120000</f>
        <v>0</v>
      </c>
      <c r="F35" s="29">
        <v>220000</v>
      </c>
      <c r="G35" s="29">
        <v>220000</v>
      </c>
      <c r="H35" s="14"/>
    </row>
    <row r="36" spans="1:8" ht="42" customHeight="1" x14ac:dyDescent="0.2">
      <c r="A36" s="58"/>
      <c r="B36" s="71"/>
      <c r="C36" s="72"/>
      <c r="D36" s="13" t="s">
        <v>9</v>
      </c>
      <c r="E36" s="26">
        <f>E35</f>
        <v>0</v>
      </c>
      <c r="F36" s="26">
        <f t="shared" ref="F36:H36" si="12">F35</f>
        <v>220000</v>
      </c>
      <c r="G36" s="26">
        <f t="shared" si="12"/>
        <v>220000</v>
      </c>
      <c r="H36" s="26">
        <f t="shared" si="12"/>
        <v>0</v>
      </c>
    </row>
    <row r="37" spans="1:8" ht="42.75" customHeight="1" x14ac:dyDescent="0.2">
      <c r="A37" s="35">
        <v>5</v>
      </c>
      <c r="B37" s="67" t="s">
        <v>29</v>
      </c>
      <c r="C37" s="61" t="str">
        <f t="shared" si="2"/>
        <v>Быховская  сельская администрация</v>
      </c>
      <c r="D37" s="7" t="s">
        <v>7</v>
      </c>
      <c r="E37" s="27">
        <f>E40+E42+E44</f>
        <v>228633.07</v>
      </c>
      <c r="F37" s="27">
        <f t="shared" ref="F37:G37" si="13">F40+F42+F44</f>
        <v>7100</v>
      </c>
      <c r="G37" s="27">
        <f t="shared" si="13"/>
        <v>7100</v>
      </c>
      <c r="H37" s="7" t="s">
        <v>12</v>
      </c>
    </row>
    <row r="38" spans="1:8" ht="19.5" customHeight="1" x14ac:dyDescent="0.2">
      <c r="A38" s="36"/>
      <c r="B38" s="68"/>
      <c r="C38" s="62"/>
      <c r="D38" s="9" t="s">
        <v>9</v>
      </c>
      <c r="E38" s="28">
        <f>SUM(E37:E37)</f>
        <v>228633.07</v>
      </c>
      <c r="F38" s="28">
        <f>SUM(F37:F37)</f>
        <v>7100</v>
      </c>
      <c r="G38" s="28">
        <f>SUM(G37:G37)</f>
        <v>7100</v>
      </c>
      <c r="H38" s="9" t="s">
        <v>0</v>
      </c>
    </row>
    <row r="39" spans="1:8" ht="43.5" customHeight="1" x14ac:dyDescent="0.2">
      <c r="A39" s="57" t="s">
        <v>40</v>
      </c>
      <c r="B39" s="63" t="s">
        <v>19</v>
      </c>
      <c r="C39" s="59" t="str">
        <f t="shared" ref="C39:C43" si="14">$C$6</f>
        <v>Быховская  сельская администрация</v>
      </c>
      <c r="D39" s="7" t="s">
        <v>7</v>
      </c>
      <c r="E39" s="25">
        <v>0</v>
      </c>
      <c r="F39" s="25">
        <v>0</v>
      </c>
      <c r="G39" s="25">
        <v>0</v>
      </c>
      <c r="H39" s="11" t="s">
        <v>12</v>
      </c>
    </row>
    <row r="40" spans="1:8" ht="35.25" customHeight="1" x14ac:dyDescent="0.2">
      <c r="A40" s="58"/>
      <c r="B40" s="64"/>
      <c r="C40" s="60"/>
      <c r="D40" s="13" t="s">
        <v>9</v>
      </c>
      <c r="E40" s="26">
        <f>SUM(E39:E39)</f>
        <v>0</v>
      </c>
      <c r="F40" s="26">
        <f>SUM(F39:F39)</f>
        <v>0</v>
      </c>
      <c r="G40" s="26">
        <f>SUM(G39:G39)</f>
        <v>0</v>
      </c>
      <c r="H40" s="13" t="s">
        <v>0</v>
      </c>
    </row>
    <row r="41" spans="1:8" ht="54" customHeight="1" x14ac:dyDescent="0.2">
      <c r="A41" s="73" t="s">
        <v>41</v>
      </c>
      <c r="B41" s="76" t="s">
        <v>43</v>
      </c>
      <c r="C41" s="59" t="str">
        <f t="shared" si="14"/>
        <v>Быховская  сельская администрация</v>
      </c>
      <c r="D41" s="14" t="s">
        <v>7</v>
      </c>
      <c r="E41" s="29">
        <f>50000+235000-60000+62644+4250-63260.93</f>
        <v>228633.07</v>
      </c>
      <c r="F41" s="29">
        <v>0</v>
      </c>
      <c r="G41" s="29">
        <v>0</v>
      </c>
      <c r="H41" s="13"/>
    </row>
    <row r="42" spans="1:8" ht="35.25" customHeight="1" x14ac:dyDescent="0.2">
      <c r="A42" s="58"/>
      <c r="B42" s="64"/>
      <c r="C42" s="60"/>
      <c r="D42" s="13" t="s">
        <v>9</v>
      </c>
      <c r="E42" s="26">
        <f>E41</f>
        <v>228633.07</v>
      </c>
      <c r="F42" s="26">
        <f t="shared" ref="F42:G42" si="15">F41</f>
        <v>0</v>
      </c>
      <c r="G42" s="26">
        <f t="shared" si="15"/>
        <v>0</v>
      </c>
      <c r="H42" s="13"/>
    </row>
    <row r="43" spans="1:8" ht="60" customHeight="1" x14ac:dyDescent="0.2">
      <c r="A43" s="34" t="s">
        <v>42</v>
      </c>
      <c r="B43" s="70" t="s">
        <v>20</v>
      </c>
      <c r="C43" s="53" t="str">
        <f t="shared" si="14"/>
        <v>Быховская  сельская администрация</v>
      </c>
      <c r="D43" s="7" t="s">
        <v>7</v>
      </c>
      <c r="E43" s="25">
        <f>7100+50000-50000-6350-750</f>
        <v>0</v>
      </c>
      <c r="F43" s="25">
        <v>7100</v>
      </c>
      <c r="G43" s="25">
        <v>7100</v>
      </c>
      <c r="H43" s="11" t="s">
        <v>12</v>
      </c>
    </row>
    <row r="44" spans="1:8" ht="25.5" customHeight="1" x14ac:dyDescent="0.2">
      <c r="A44" s="34"/>
      <c r="B44" s="71"/>
      <c r="C44" s="54"/>
      <c r="D44" s="13" t="s">
        <v>9</v>
      </c>
      <c r="E44" s="26">
        <f>SUM(E43:E43)</f>
        <v>0</v>
      </c>
      <c r="F44" s="26">
        <f>SUM(F43:F43)</f>
        <v>7100</v>
      </c>
      <c r="G44" s="26">
        <f>SUM(G43:G43)</f>
        <v>7100</v>
      </c>
      <c r="H44" s="13" t="s">
        <v>0</v>
      </c>
    </row>
  </sheetData>
  <mergeCells count="55">
    <mergeCell ref="C6:C8"/>
    <mergeCell ref="C19:C20"/>
    <mergeCell ref="B15:B16"/>
    <mergeCell ref="B19:B20"/>
    <mergeCell ref="B17:B18"/>
    <mergeCell ref="B6:B8"/>
    <mergeCell ref="C13:C14"/>
    <mergeCell ref="C17:C18"/>
    <mergeCell ref="B13:B14"/>
    <mergeCell ref="D2:H2"/>
    <mergeCell ref="A3:H3"/>
    <mergeCell ref="A4:A5"/>
    <mergeCell ref="B4:B5"/>
    <mergeCell ref="C4:C5"/>
    <mergeCell ref="D4:D5"/>
    <mergeCell ref="E4:G4"/>
    <mergeCell ref="H4:H5"/>
    <mergeCell ref="A41:A42"/>
    <mergeCell ref="B41:B42"/>
    <mergeCell ref="C41:C42"/>
    <mergeCell ref="B43:B44"/>
    <mergeCell ref="C43:C44"/>
    <mergeCell ref="A43:A44"/>
    <mergeCell ref="B26:B28"/>
    <mergeCell ref="B31:B32"/>
    <mergeCell ref="C31:C32"/>
    <mergeCell ref="C33:C34"/>
    <mergeCell ref="B33:B34"/>
    <mergeCell ref="C29:C30"/>
    <mergeCell ref="A39:A40"/>
    <mergeCell ref="C39:C40"/>
    <mergeCell ref="C37:C38"/>
    <mergeCell ref="B39:B40"/>
    <mergeCell ref="B29:B30"/>
    <mergeCell ref="B37:B38"/>
    <mergeCell ref="A31:A32"/>
    <mergeCell ref="B35:B36"/>
    <mergeCell ref="C35:C36"/>
    <mergeCell ref="A35:A36"/>
    <mergeCell ref="E9:E10"/>
    <mergeCell ref="F9:F10"/>
    <mergeCell ref="G9:G10"/>
    <mergeCell ref="A33:A34"/>
    <mergeCell ref="A37:A38"/>
    <mergeCell ref="B9:B12"/>
    <mergeCell ref="C9:C12"/>
    <mergeCell ref="D9:D10"/>
    <mergeCell ref="A19:A20"/>
    <mergeCell ref="C15:C16"/>
    <mergeCell ref="C23:C25"/>
    <mergeCell ref="B23:B25"/>
    <mergeCell ref="B21:B22"/>
    <mergeCell ref="C21:C22"/>
    <mergeCell ref="A21:A22"/>
    <mergeCell ref="C26:C28"/>
  </mergeCells>
  <phoneticPr fontId="0" type="noConversion"/>
  <pageMargins left="0.15748031496062992" right="0.15748031496062992" top="0.27559055118110237" bottom="0.19685039370078741" header="0.31496062992125984" footer="0.15748031496062992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2024-12-26T07:29:20Z</dcterms:modified>
</cp:coreProperties>
</file>