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05" yWindow="225" windowWidth="9135" windowHeight="8520" tabRatio="561" activeTab="1"/>
  </bookViews>
  <sheets>
    <sheet name="прил 3" sheetId="1" r:id="rId1"/>
    <sheet name="прил 4" sheetId="2" r:id="rId2"/>
  </sheets>
  <definedNames>
    <definedName name="_xlnm.Print_Area" localSheetId="1">'прил 4'!$A$1:$N$178</definedName>
  </definedNames>
  <calcPr fullCalcOnLoad="1"/>
</workbook>
</file>

<file path=xl/sharedStrings.xml><?xml version="1.0" encoding="utf-8"?>
<sst xmlns="http://schemas.openxmlformats.org/spreadsheetml/2006/main" count="1477" uniqueCount="263">
  <si>
    <t>Наименование</t>
  </si>
  <si>
    <t>Рз</t>
  </si>
  <si>
    <t>Пр</t>
  </si>
  <si>
    <t>ЦСР</t>
  </si>
  <si>
    <t>ВР</t>
  </si>
  <si>
    <t>01</t>
  </si>
  <si>
    <t>02</t>
  </si>
  <si>
    <t>04</t>
  </si>
  <si>
    <t>000</t>
  </si>
  <si>
    <t>05</t>
  </si>
  <si>
    <t>03</t>
  </si>
  <si>
    <t>00</t>
  </si>
  <si>
    <t>Руководство и управление в сфере установленных функций</t>
  </si>
  <si>
    <t>0000000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</si>
  <si>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</si>
  <si>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</si>
  <si>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6000200</t>
  </si>
  <si>
    <t>6000400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</si>
  <si>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</si>
  <si>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Организация и содержание мест захоронения</t>
  </si>
  <si>
    <t>0020000</t>
  </si>
  <si>
    <t>100</t>
  </si>
  <si>
    <t>120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</si>
  <si>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</si>
  <si>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</si>
  <si>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</si>
  <si>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</si>
  <si>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</si>
  <si>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>800</t>
  </si>
  <si>
    <t>851</t>
  </si>
  <si>
    <t>Уплата налога на имущество и земельного налога</t>
  </si>
  <si>
    <t>ОБРАЗОВАНИЕ</t>
  </si>
  <si>
    <t>Молодежная политика и оздоровление детей</t>
  </si>
  <si>
    <t>07</t>
  </si>
  <si>
    <t>600</t>
  </si>
  <si>
    <t>611</t>
  </si>
  <si>
    <t>09</t>
  </si>
  <si>
    <t>Предоставление субсидий муниципальным бюджетным автономным учреждениям и иным некоммерческим организациям</t>
  </si>
  <si>
    <t>0021200</t>
  </si>
  <si>
    <t>Другие общегосударственные вопросы</t>
  </si>
  <si>
    <t>Депутаты представительного органа муниципального образования</t>
  </si>
  <si>
    <t xml:space="preserve">        Национальная   экономика</t>
  </si>
  <si>
    <t>Дорожное хозяйство (дорожные фонды)</t>
  </si>
  <si>
    <t>12</t>
  </si>
  <si>
    <t>Другие вопросы в области национальной экономики</t>
  </si>
  <si>
    <t>Субсидия на содержание и ремонт автомобильных дорог общего пользования местного значения поселений</t>
  </si>
  <si>
    <t>540</t>
  </si>
  <si>
    <t>500</t>
  </si>
  <si>
    <t>КОММУНАЛЬНОЕ ХОЗЯЙСТВО</t>
  </si>
  <si>
    <t>Субсидии неккоммерческим организациям  (за исключением муниципальных учреждений)</t>
  </si>
  <si>
    <t>06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</si>
  <si>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</si>
  <si>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</si>
  <si>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</si>
  <si>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и оказание государственных (муниципальных) услуг (выполнение работ)</t>
  </si>
  <si>
    <t>Проведение мероприятий для детей и подростков</t>
  </si>
  <si>
    <t>850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</si>
  <si>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</si>
  <si>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</si>
  <si>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</si>
  <si>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Закупка товаров, работ и услуг для государственных ( муниципальных) нужд</t>
  </si>
  <si>
    <t>0000000000</t>
  </si>
  <si>
    <t>Руководство и управление в сфере установленных функций органов местного самоуправления</t>
  </si>
  <si>
    <t>Членские взносы некоммерческим организациям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</si>
  <si>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</si>
  <si>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</si>
  <si>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</si>
  <si>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7000081730</t>
  </si>
  <si>
    <t>Обеспечение пожарной безопасности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</si>
  <si>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</si>
  <si>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</si>
  <si>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</si>
  <si>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</si>
  <si>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ГРБС</t>
  </si>
  <si>
    <t>Сельское хозяйство и рыболовство</t>
  </si>
  <si>
    <t>Реализация мероприятий по устойчивому развитию сельских территорий</t>
  </si>
  <si>
    <t>3</t>
  </si>
  <si>
    <t>Организация и проведение праздничных и других мероприятий по вопросам местного значения</t>
  </si>
  <si>
    <t>Эксплуатация и содержания имущества казны муниципального образования</t>
  </si>
  <si>
    <t>7000083270</t>
  </si>
  <si>
    <t>830</t>
  </si>
  <si>
    <t>Исполнение исковых требований на основании вступивших в законную силу судебных актов, обязательств бюджета</t>
  </si>
  <si>
    <t>Иные бюджетные асигнования</t>
  </si>
  <si>
    <t>Исполнение судебных актов</t>
  </si>
  <si>
    <t>Сумма на 2019 год</t>
  </si>
  <si>
    <t>Сумма на 2020 год</t>
  </si>
  <si>
    <t>Сумма на 2021 год</t>
  </si>
  <si>
    <t>% исполнения</t>
  </si>
  <si>
    <t>Приложение №2</t>
  </si>
  <si>
    <t>Физическая культура и спорт</t>
  </si>
  <si>
    <t>Массовый спорт</t>
  </si>
  <si>
    <t>11</t>
  </si>
  <si>
    <t>7000082530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</si>
  <si>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</si>
  <si>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244</t>
  </si>
  <si>
    <t>Водное хозяйство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</si>
  <si>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</si>
  <si>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</si>
  <si>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</si>
  <si>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</si>
  <si>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</si>
  <si>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</si>
  <si>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0000080920</t>
  </si>
  <si>
    <t>0000081410</t>
  </si>
  <si>
    <t>000083740</t>
  </si>
  <si>
    <t>0000081690</t>
  </si>
  <si>
    <t>0000081730</t>
  </si>
  <si>
    <t>0000083030</t>
  </si>
  <si>
    <t>Резервный фонд местной администрации</t>
  </si>
  <si>
    <t>Резервные средства</t>
  </si>
  <si>
    <t>870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</si>
  <si>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</si>
  <si>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</si>
  <si>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постановлению администрации</t>
  </si>
  <si>
    <t>01 4 11 51180</t>
  </si>
  <si>
    <t>70 0 00 83030</t>
  </si>
  <si>
    <t xml:space="preserve">                     </t>
  </si>
  <si>
    <t>0141983310</t>
  </si>
  <si>
    <t>Мероприятия в сфере архитектуры и градостроительства</t>
  </si>
  <si>
    <t>00000 83300</t>
  </si>
  <si>
    <t>Быховская сельская администрация Комаричского района Брянской области</t>
  </si>
  <si>
    <t>852</t>
  </si>
  <si>
    <t>Уплата налогов,сборову и иных обязательных платежей</t>
  </si>
  <si>
    <t>853</t>
  </si>
  <si>
    <t>Уплата налогов, сборов и иных обязательных платежей</t>
  </si>
  <si>
    <t>Утверждено на начало 2023 г.</t>
  </si>
  <si>
    <t>01 4 01 80020</t>
  </si>
  <si>
    <t>01 4 01 80040</t>
  </si>
  <si>
    <t>01 4 01 51180</t>
  </si>
  <si>
    <t>01 4 03 83300</t>
  </si>
  <si>
    <t>01 4 04 81610</t>
  </si>
  <si>
    <t>01 4 06 81690</t>
  </si>
  <si>
    <t>01 4 06 81710</t>
  </si>
  <si>
    <t>0140681710</t>
  </si>
  <si>
    <t>0 14068710</t>
  </si>
  <si>
    <t>01 4 06 81730</t>
  </si>
  <si>
    <t>01 4 06 83360</t>
  </si>
  <si>
    <t>01 4 03 81140</t>
  </si>
  <si>
    <t>01 4 02 81410</t>
  </si>
  <si>
    <t>01 4 02 80920</t>
  </si>
  <si>
    <t>Отчёт об   исполнении расходной части 
бюджета  Быховского сельского поселения Комаричского муниципального района Брянской области  
 за 9 месяцев 2023 года
по  ведомственной структуре расходов</t>
  </si>
  <si>
    <t>Утверждено в сводной бюджетной росписи на 01.10.2023 г.</t>
  </si>
  <si>
    <t>Исполнено за 9 месяцев  2023 года</t>
  </si>
  <si>
    <t>01 4 02 83360</t>
  </si>
  <si>
    <t xml:space="preserve">  Уплата налогов, сборов и иных обязательных платежей</t>
  </si>
  <si>
    <t xml:space="preserve">  Иные бюджетные ассигнования</t>
  </si>
  <si>
    <t xml:space="preserve">  Уплата налогов, сборов и иных платежей</t>
  </si>
  <si>
    <t>(рублей)</t>
  </si>
  <si>
    <t>Приложение №3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</si>
  <si>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</si>
  <si>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</si>
  <si>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>МП</t>
  </si>
  <si>
    <t>ППМП</t>
  </si>
  <si>
    <t>ОМ</t>
  </si>
  <si>
    <t>НР</t>
  </si>
  <si>
    <t>2</t>
  </si>
  <si>
    <t>ПРОГРАММНАЯ ДЕЯТЕЛЬНОСТЬ</t>
  </si>
  <si>
    <t>Программная деятельность</t>
  </si>
  <si>
    <t xml:space="preserve">Реализация полномочий администрации в  Быховском  сельском поселении на 2023-2027 годы </t>
  </si>
  <si>
    <t>«Реализация эффективности деятельности органов местного самоуправления Титовского сельского поселения»</t>
  </si>
  <si>
    <t>00000</t>
  </si>
  <si>
    <t>Подпрограмма "Эффективная власть  Быховского  сельского поселения"</t>
  </si>
  <si>
    <t>4</t>
  </si>
  <si>
    <t xml:space="preserve">Повышение качества управления муниципальными финансами  Быховского  сельского поселения на 2023-2026 годы </t>
  </si>
  <si>
    <t>518</t>
  </si>
  <si>
    <t>Обеспечение деятельности главы муниципального образования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</si>
  <si>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</si>
  <si>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</si>
  <si>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</si>
  <si>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 местного самоуправления 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</si>
  <si>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</si>
  <si>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</si>
  <si>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обеспечения  государственных(муниципальных) нужд</t>
  </si>
  <si>
    <t>51180</t>
  </si>
  <si>
    <t>Программа  национальная безопасность и правоохранительная деятельность</t>
  </si>
  <si>
    <t>81410</t>
  </si>
  <si>
    <t>Комплексное развитие системы инфраструктуры МО "Краснорогское сельское поселение" на 2015-2020 годы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</si>
  <si>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</si>
  <si>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83710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</si>
  <si>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</si>
  <si>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</si>
  <si>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70</t>
  </si>
  <si>
    <t>Организация и проведения выборов и референдумов</t>
  </si>
  <si>
    <t>80060</t>
  </si>
  <si>
    <t>Межбюджетные трансферты</t>
  </si>
  <si>
    <t>Иные межбюджетные трансферты</t>
  </si>
  <si>
    <t>880</t>
  </si>
  <si>
    <t>Оценка недвижимости, признание прав и регулирование отношений по государственной и муниципальной собственности</t>
  </si>
  <si>
    <t>Оценка имущества, признание прав и регулирование отношений муниципальной собственности</t>
  </si>
  <si>
    <t>80900</t>
  </si>
  <si>
    <t>Прочая закупка товаров, работ и услуг для обеспечения государственных (муниципальных) нужд</t>
  </si>
  <si>
    <t>17400</t>
  </si>
  <si>
    <t>81140</t>
  </si>
  <si>
    <t>Эксплуатация и содержание имущества казны муниципального образования</t>
  </si>
  <si>
    <t>80920</t>
  </si>
  <si>
    <t>Социальная политика</t>
  </si>
  <si>
    <t>13</t>
  </si>
  <si>
    <t>Выплаты муниципальных пенсий (доплата к государственным пенсиям)</t>
  </si>
  <si>
    <t>82450</t>
  </si>
  <si>
    <t xml:space="preserve"> "Пожарная  безопасность"</t>
  </si>
  <si>
    <t>14</t>
  </si>
  <si>
    <t>"Обеспечение безопасности людей на водных объектах"</t>
  </si>
  <si>
    <t>Содержание, текущий и капитальный ремонт и обеспечение безопасности гидротехнических сооружений</t>
  </si>
  <si>
    <t>83300</t>
  </si>
  <si>
    <t>0</t>
  </si>
  <si>
    <t>523</t>
  </si>
  <si>
    <t>L5670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</si>
  <si>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 </t>
  </si>
  <si>
    <t>81610</t>
  </si>
  <si>
    <t>19060</t>
  </si>
  <si>
    <t>17420</t>
  </si>
  <si>
    <t>Уплата взносов на капитальный ремонт многоквартирных домов за объекты муниципальной казны и имущества,закрепленного за органами местного самоуправления</t>
  </si>
  <si>
    <t>08</t>
  </si>
  <si>
    <t>Уплата иных платежей</t>
  </si>
  <si>
    <t>10</t>
  </si>
  <si>
    <t>Поддержка коммунального хозяйства</t>
  </si>
  <si>
    <t>Мероприятия в области коммунального хозяйства</t>
  </si>
  <si>
    <t>11430</t>
  </si>
  <si>
    <t>15</t>
  </si>
  <si>
    <t>16</t>
  </si>
  <si>
    <t>17</t>
  </si>
  <si>
    <t>83270</t>
  </si>
  <si>
    <t xml:space="preserve">Развитие системы благоустройства на территории  Быховского  сельского поселения </t>
  </si>
  <si>
    <t>81690</t>
  </si>
  <si>
    <t>19020</t>
  </si>
  <si>
    <t>Организация и содержание мест захоронения (кладбищ)</t>
  </si>
  <si>
    <t>81710</t>
  </si>
  <si>
    <t>Закупка товаров, работ и услуг для обеспечения государственных (муниципальных) нужд</t>
  </si>
  <si>
    <t>Иные закупки товаров, рабрт и услуг для обеспечения государственных (муниципальных) нужд</t>
  </si>
  <si>
    <t>81730</t>
  </si>
  <si>
    <t>19040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</si>
  <si>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</si>
  <si>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</si>
  <si>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Проведение мероприятий для детей и молодежи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</si>
  <si>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</si>
  <si>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</si>
  <si>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</si>
  <si>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</si>
  <si>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11460</t>
  </si>
  <si>
    <t>Иные межбюджетные трансферты.</t>
  </si>
  <si>
    <t>Субвенция бюджетам поселений на оплату жилищно-коммунальных услуг отдельным категориям граждан</t>
  </si>
  <si>
    <t>14210</t>
  </si>
  <si>
    <t>Пособия,компенсации и иные социальные выплаты гражданам,кроме публичных нормативных обязательств</t>
  </si>
  <si>
    <t>321</t>
  </si>
  <si>
    <t xml:space="preserve">Физическая культура </t>
  </si>
  <si>
    <t>80080</t>
  </si>
  <si>
    <t>82530</t>
  </si>
  <si>
    <t>83360</t>
  </si>
  <si>
    <t>19</t>
  </si>
  <si>
    <t>S5873</t>
  </si>
  <si>
    <t>Прочая закупка товаров,работ и услуг</t>
  </si>
  <si>
    <t>21</t>
  </si>
  <si>
    <t>83310</t>
  </si>
  <si>
    <t>Непрограммная часть бюджета</t>
  </si>
  <si>
    <t>Резервные фонды местных администраций</t>
  </si>
  <si>
    <t>83030</t>
  </si>
  <si>
    <t xml:space="preserve">Отчёт об исполнении  бюджета Быховского сельского поселения Комаричского муниципального района Брянской области по целевым статья (муниципальным  программам и непрограммным направлениям деятельности), группам и подгруппам видов расходов за 9 месяцев 2023 года </t>
  </si>
  <si>
    <t xml:space="preserve"> Уплата членских взносов некомерческим организациям</t>
  </si>
  <si>
    <t xml:space="preserve"> Защита населения и территории от чрезвычайных ситуаций, обеспечение пожарной безопасности и безопасности людей на водных объектах Быховского  сельского поселения на 2023-2027 годы"</t>
  </si>
  <si>
    <t xml:space="preserve"> Ремонт и содержание дорог общего пользования местного значения в  Быховском  сельском поселении на 2023-2027 годы</t>
  </si>
  <si>
    <t xml:space="preserve"> Благоустройство территории  Быховского  сельского поселения на 2023-2027 годы</t>
  </si>
  <si>
    <t>от 26 .10.2023 года №28</t>
  </si>
  <si>
    <t xml:space="preserve"> от 26.10.2023 года № 28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</si>
</sst>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0"/>
    <numFmt numFmtId="176" formatCode="000"/>
    <numFmt numFmtId="177" formatCode="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81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8"/>
      <color indexed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2"/>
    </font>
    <font>
      <sz val="10"/>
      <color indexed="10"/>
      <name val="Arial Rounded MT Bold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sz val="10"/>
      <color indexed="8"/>
      <name val="Arial Rounded MT Bold"/>
      <family val="2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6"/>
      <name val="Arial Cyr"/>
      <family val="2"/>
    </font>
    <font>
      <b/>
      <sz val="10"/>
      <color indexed="36"/>
      <name val="Arial Cyr"/>
      <family val="0"/>
    </font>
    <font>
      <b/>
      <sz val="10"/>
      <color indexed="36"/>
      <name val="Arial"/>
      <family val="2"/>
    </font>
    <font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i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Arial Cyr"/>
      <family val="2"/>
    </font>
    <font>
      <b/>
      <sz val="10"/>
      <color rgb="FF7030A0"/>
      <name val="Arial Cyr"/>
      <family val="0"/>
    </font>
    <font>
      <b/>
      <sz val="10"/>
      <color rgb="FF7030A0"/>
      <name val="Arial"/>
      <family val="2"/>
    </font>
    <font>
      <sz val="10"/>
      <color rgb="FF7030A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i/>
      <sz val="10"/>
      <color rgb="FF7030A0"/>
      <name val="Arial Cyr"/>
      <family val="0"/>
    </font>
    <font>
      <sz val="10"/>
      <color rgb="FF00000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9" fillId="0" borderId="1">
      <alignment horizontal="left" wrapText="1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 quotePrefix="1">
      <alignment horizontal="center"/>
    </xf>
    <xf numFmtId="49" fontId="8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70" fillId="0" borderId="15" xfId="0" applyFont="1" applyBorder="1" applyAlignment="1">
      <alignment horizontal="left" wrapText="1"/>
    </xf>
    <xf numFmtId="49" fontId="71" fillId="0" borderId="15" xfId="0" applyNumberFormat="1" applyFont="1" applyBorder="1" applyAlignment="1">
      <alignment horizontal="center"/>
    </xf>
    <xf numFmtId="49" fontId="72" fillId="0" borderId="15" xfId="0" applyNumberFormat="1" applyFont="1" applyBorder="1" applyAlignment="1">
      <alignment horizontal="center"/>
    </xf>
    <xf numFmtId="4" fontId="71" fillId="0" borderId="15" xfId="0" applyNumberFormat="1" applyFont="1" applyBorder="1" applyAlignment="1">
      <alignment horizontal="right"/>
    </xf>
    <xf numFmtId="4" fontId="73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0" fontId="70" fillId="0" borderId="15" xfId="0" applyFont="1" applyBorder="1" applyAlignment="1">
      <alignment wrapText="1"/>
    </xf>
    <xf numFmtId="0" fontId="71" fillId="0" borderId="15" xfId="0" applyFont="1" applyBorder="1" applyAlignment="1" quotePrefix="1">
      <alignment horizontal="center"/>
    </xf>
    <xf numFmtId="0" fontId="71" fillId="0" borderId="15" xfId="0" applyFont="1" applyBorder="1" applyAlignment="1">
      <alignment horizontal="left" wrapText="1"/>
    </xf>
    <xf numFmtId="0" fontId="12" fillId="0" borderId="15" xfId="0" applyFont="1" applyFill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left" wrapText="1"/>
    </xf>
    <xf numFmtId="49" fontId="73" fillId="0" borderId="15" xfId="0" applyNumberFormat="1" applyFont="1" applyBorder="1" applyAlignment="1">
      <alignment horizontal="center"/>
    </xf>
    <xf numFmtId="49" fontId="71" fillId="0" borderId="15" xfId="0" applyNumberFormat="1" applyFont="1" applyBorder="1" applyAlignment="1" quotePrefix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70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1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wrapText="1"/>
    </xf>
    <xf numFmtId="49" fontId="16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4" fillId="0" borderId="15" xfId="0" applyFont="1" applyBorder="1" applyAlignment="1">
      <alignment wrapText="1"/>
    </xf>
    <xf numFmtId="49" fontId="74" fillId="0" borderId="15" xfId="0" applyNumberFormat="1" applyFont="1" applyBorder="1" applyAlignment="1">
      <alignment horizontal="center"/>
    </xf>
    <xf numFmtId="4" fontId="74" fillId="0" borderId="15" xfId="0" applyNumberFormat="1" applyFont="1" applyBorder="1" applyAlignment="1">
      <alignment horizontal="center"/>
    </xf>
    <xf numFmtId="4" fontId="75" fillId="0" borderId="1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8" fillId="0" borderId="15" xfId="0" applyFont="1" applyBorder="1" applyAlignment="1">
      <alignment wrapText="1"/>
    </xf>
    <xf numFmtId="49" fontId="19" fillId="0" borderId="15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9" fontId="76" fillId="0" borderId="15" xfId="0" applyNumberFormat="1" applyFont="1" applyBorder="1" applyAlignment="1">
      <alignment horizontal="center"/>
    </xf>
    <xf numFmtId="4" fontId="76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9" fontId="0" fillId="0" borderId="15" xfId="0" applyNumberFormat="1" applyFont="1" applyBorder="1" applyAlignment="1" quotePrefix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49" fontId="22" fillId="0" borderId="15" xfId="0" applyNumberFormat="1" applyFont="1" applyBorder="1" applyAlignment="1">
      <alignment horizontal="center"/>
    </xf>
    <xf numFmtId="49" fontId="22" fillId="32" borderId="15" xfId="0" applyNumberFormat="1" applyFont="1" applyFill="1" applyBorder="1" applyAlignment="1">
      <alignment horizontal="center" shrinkToFit="1"/>
    </xf>
    <xf numFmtId="49" fontId="0" fillId="32" borderId="15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horizontal="center" shrinkToFit="1"/>
    </xf>
    <xf numFmtId="49" fontId="71" fillId="32" borderId="15" xfId="0" applyNumberFormat="1" applyFont="1" applyFill="1" applyBorder="1" applyAlignment="1">
      <alignment horizontal="center" shrinkToFit="1"/>
    </xf>
    <xf numFmtId="4" fontId="71" fillId="0" borderId="15" xfId="0" applyNumberFormat="1" applyFont="1" applyBorder="1" applyAlignment="1">
      <alignment horizontal="center"/>
    </xf>
    <xf numFmtId="4" fontId="73" fillId="0" borderId="15" xfId="0" applyNumberFormat="1" applyFont="1" applyBorder="1" applyAlignment="1">
      <alignment horizontal="center"/>
    </xf>
    <xf numFmtId="49" fontId="0" fillId="32" borderId="15" xfId="0" applyNumberFormat="1" applyFont="1" applyFill="1" applyBorder="1" applyAlignment="1">
      <alignment horizontal="center" shrinkToFit="1"/>
    </xf>
    <xf numFmtId="4" fontId="0" fillId="0" borderId="0" xfId="0" applyNumberFormat="1" applyFont="1" applyAlignment="1">
      <alignment horizontal="center"/>
    </xf>
    <xf numFmtId="0" fontId="76" fillId="0" borderId="15" xfId="0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16" fillId="0" borderId="15" xfId="0" applyNumberFormat="1" applyFont="1" applyBorder="1" applyAlignment="1">
      <alignment horizontal="right"/>
    </xf>
    <xf numFmtId="49" fontId="25" fillId="0" borderId="1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22" fillId="0" borderId="15" xfId="0" applyNumberFormat="1" applyFont="1" applyBorder="1" applyAlignment="1" quotePrefix="1">
      <alignment horizontal="center"/>
    </xf>
    <xf numFmtId="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7" fillId="0" borderId="15" xfId="0" applyFont="1" applyBorder="1" applyAlignment="1">
      <alignment wrapText="1"/>
    </xf>
    <xf numFmtId="0" fontId="78" fillId="0" borderId="15" xfId="0" applyFont="1" applyBorder="1" applyAlignment="1">
      <alignment horizontal="center" wrapText="1"/>
    </xf>
    <xf numFmtId="49" fontId="79" fillId="0" borderId="15" xfId="0" applyNumberFormat="1" applyFont="1" applyBorder="1" applyAlignment="1">
      <alignment horizontal="center"/>
    </xf>
    <xf numFmtId="49" fontId="80" fillId="0" borderId="15" xfId="0" applyNumberFormat="1" applyFont="1" applyBorder="1" applyAlignment="1">
      <alignment horizontal="center"/>
    </xf>
    <xf numFmtId="4" fontId="79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0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/>
    </xf>
    <xf numFmtId="4" fontId="22" fillId="33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3"/>
  <sheetViews>
    <sheetView zoomScaleSheetLayoutView="80" workbookViewId="0" topLeftCell="A1">
      <selection activeCell="O8" sqref="O7:O8"/>
    </sheetView>
  </sheetViews>
  <sheetFormatPr defaultColWidth="9.00390625" defaultRowHeight="12.75"/>
  <cols>
    <col min="1" max="1" width="64.875" style="0" customWidth="1"/>
    <col min="2" max="2" width="5.625" style="0" customWidth="1"/>
    <col min="3" max="3" width="5.375" style="0" customWidth="1"/>
    <col min="4" max="4" width="5.125" style="0" customWidth="1"/>
    <col min="5" max="5" width="12.375" style="0" customWidth="1"/>
    <col min="6" max="6" width="5.625" style="0" customWidth="1"/>
    <col min="7" max="7" width="15.125" style="0" customWidth="1"/>
    <col min="8" max="8" width="16.125" style="0" customWidth="1"/>
    <col min="9" max="9" width="14.25390625" style="0" customWidth="1"/>
    <col min="10" max="10" width="14.625" style="0" customWidth="1"/>
    <col min="11" max="11" width="12.875" style="16" hidden="1" customWidth="1"/>
    <col min="12" max="12" width="12.125" style="0" hidden="1" customWidth="1"/>
    <col min="13" max="13" width="12.25390625" style="0" hidden="1" customWidth="1"/>
    <col min="16" max="16" width="11.75390625" style="0" bestFit="1" customWidth="1"/>
    <col min="17" max="17" width="14.125" style="0" customWidth="1"/>
    <col min="18" max="18" width="12.75390625" style="0" customWidth="1"/>
  </cols>
  <sheetData>
    <row r="1" spans="1:13" ht="15">
      <c r="A1" s="179" t="s">
        <v>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4.25" customHeight="1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4.25" customHeight="1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2.75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" customHeight="1" hidden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186"/>
    </row>
    <row r="7" spans="1:13" ht="73.5" customHeight="1">
      <c r="A7" s="178" t="s">
        <v>140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80"/>
      <c r="M7" s="180"/>
    </row>
    <row r="8" spans="1:11" ht="12.75" customHeight="1">
      <c r="A8" s="178"/>
      <c r="B8" s="178"/>
      <c r="C8" s="178"/>
      <c r="D8" s="178"/>
      <c r="E8" s="178"/>
      <c r="F8" s="178"/>
      <c r="G8" s="25"/>
      <c r="H8" s="25"/>
      <c r="I8" s="25"/>
      <c r="J8" s="25"/>
      <c r="K8" s="25"/>
    </row>
    <row r="9" spans="1:13" ht="14.25" customHeight="1">
      <c r="A9" s="4"/>
      <c r="B9" s="4"/>
      <c r="C9" s="1"/>
      <c r="D9" s="2"/>
      <c r="E9" s="2"/>
      <c r="F9" s="3"/>
      <c r="G9" s="3"/>
      <c r="H9" s="3"/>
      <c r="I9" s="89" t="s">
        <v>147</v>
      </c>
      <c r="J9" s="89"/>
      <c r="K9" s="183"/>
      <c r="L9" s="184"/>
      <c r="M9" s="184"/>
    </row>
    <row r="10" spans="1:13" ht="31.5" customHeight="1">
      <c r="A10" s="7" t="s">
        <v>0</v>
      </c>
      <c r="B10" s="7" t="s">
        <v>73</v>
      </c>
      <c r="C10" s="10" t="s">
        <v>1</v>
      </c>
      <c r="D10" s="11" t="s">
        <v>2</v>
      </c>
      <c r="E10" s="11" t="s">
        <v>3</v>
      </c>
      <c r="F10" s="11" t="s">
        <v>4</v>
      </c>
      <c r="G10" s="188" t="s">
        <v>125</v>
      </c>
      <c r="H10" s="188" t="s">
        <v>141</v>
      </c>
      <c r="I10" s="188" t="s">
        <v>142</v>
      </c>
      <c r="J10" s="188" t="s">
        <v>87</v>
      </c>
      <c r="K10" s="181" t="s">
        <v>84</v>
      </c>
      <c r="L10" s="181" t="s">
        <v>85</v>
      </c>
      <c r="M10" s="181" t="s">
        <v>86</v>
      </c>
    </row>
    <row r="11" spans="1:13" ht="34.5" customHeight="1">
      <c r="A11" s="8"/>
      <c r="B11" s="8"/>
      <c r="C11" s="5"/>
      <c r="D11" s="9"/>
      <c r="E11" s="9"/>
      <c r="F11" s="9"/>
      <c r="G11" s="189"/>
      <c r="H11" s="189"/>
      <c r="I11" s="189"/>
      <c r="J11" s="189"/>
      <c r="K11" s="182"/>
      <c r="L11" s="182"/>
      <c r="M11" s="182"/>
    </row>
    <row r="12" spans="1:13" s="23" customFormat="1" ht="12.75">
      <c r="A12" s="6">
        <v>1</v>
      </c>
      <c r="B12" s="6">
        <v>2</v>
      </c>
      <c r="C12" s="5" t="s">
        <v>76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7</v>
      </c>
      <c r="L12" s="9">
        <v>8</v>
      </c>
      <c r="M12" s="9">
        <v>9</v>
      </c>
    </row>
    <row r="13" spans="1:13" ht="12.75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17"/>
      <c r="L13" s="17"/>
      <c r="M13" s="17"/>
    </row>
    <row r="14" spans="1:13" ht="25.5">
      <c r="A14" s="32" t="s">
        <v>120</v>
      </c>
      <c r="B14" s="32"/>
      <c r="C14" s="30"/>
      <c r="D14" s="31"/>
      <c r="E14" s="31"/>
      <c r="F14" s="31"/>
      <c r="G14" s="85"/>
      <c r="H14" s="86"/>
      <c r="I14" s="86"/>
      <c r="J14" s="86"/>
      <c r="K14" s="14"/>
      <c r="L14" s="14"/>
      <c r="M14" s="14"/>
    </row>
    <row r="15" spans="1:13" ht="17.25" customHeight="1">
      <c r="A15" s="33" t="s">
        <v>101</v>
      </c>
      <c r="B15" s="87">
        <v>518</v>
      </c>
      <c r="C15" s="88" t="s">
        <v>5</v>
      </c>
      <c r="D15" s="34"/>
      <c r="E15" s="35"/>
      <c r="F15" s="34"/>
      <c r="G15" s="36">
        <f>G16+G34+G38</f>
        <v>1485000</v>
      </c>
      <c r="H15" s="36">
        <f>H16+H34+H38</f>
        <v>2094967.49</v>
      </c>
      <c r="I15" s="36">
        <f>I16+I34+I38</f>
        <v>1306652.47</v>
      </c>
      <c r="J15" s="37">
        <f>I15/H15*100</f>
        <v>62.37101416786186</v>
      </c>
      <c r="K15" s="18" t="e">
        <f>K16+#REF!+#REF!+#REF!+K38+#REF!</f>
        <v>#REF!</v>
      </c>
      <c r="L15" s="18" t="e">
        <f>L16+#REF!+#REF!+#REF!+L38+#REF!</f>
        <v>#REF!</v>
      </c>
      <c r="M15" s="18" t="e">
        <f>M16+#REF!+#REF!+#REF!+M38+#REF!</f>
        <v>#REF!</v>
      </c>
    </row>
    <row r="16" spans="1:13" ht="47.25" customHeight="1">
      <c r="A16" s="38" t="s">
        <v>112</v>
      </c>
      <c r="B16" s="81">
        <v>518</v>
      </c>
      <c r="C16" s="39" t="s">
        <v>5</v>
      </c>
      <c r="D16" s="39" t="s">
        <v>7</v>
      </c>
      <c r="E16" s="40"/>
      <c r="F16" s="39"/>
      <c r="G16" s="41">
        <f>G17+G25</f>
        <v>1480000</v>
      </c>
      <c r="H16" s="41">
        <f>H17+H25</f>
        <v>1821132.5</v>
      </c>
      <c r="I16" s="41">
        <f>I17+I25</f>
        <v>1220653.83</v>
      </c>
      <c r="J16" s="42">
        <f aca="true" t="shared" si="0" ref="J16:J66">I16/H16*100</f>
        <v>67.02718390891383</v>
      </c>
      <c r="K16" s="18">
        <f aca="true" t="shared" si="1" ref="K16:M18">K17</f>
        <v>446748.75</v>
      </c>
      <c r="L16" s="18">
        <f t="shared" si="1"/>
        <v>446748.75</v>
      </c>
      <c r="M16" s="18">
        <f t="shared" si="1"/>
        <v>446748.75</v>
      </c>
    </row>
    <row r="17" spans="1:13" ht="21" customHeight="1">
      <c r="A17" s="43" t="s">
        <v>93</v>
      </c>
      <c r="B17" s="82">
        <v>518</v>
      </c>
      <c r="C17" s="44" t="s">
        <v>5</v>
      </c>
      <c r="D17" s="45" t="s">
        <v>7</v>
      </c>
      <c r="E17" s="45" t="s">
        <v>126</v>
      </c>
      <c r="F17" s="44"/>
      <c r="G17" s="37">
        <f aca="true" t="shared" si="2" ref="G17:I18">G18</f>
        <v>546467</v>
      </c>
      <c r="H17" s="37">
        <f t="shared" si="2"/>
        <v>546467</v>
      </c>
      <c r="I17" s="37">
        <f t="shared" si="2"/>
        <v>374646.31</v>
      </c>
      <c r="J17" s="37">
        <f t="shared" si="0"/>
        <v>68.55790194101382</v>
      </c>
      <c r="K17" s="19">
        <f t="shared" si="1"/>
        <v>446748.75</v>
      </c>
      <c r="L17" s="19">
        <f t="shared" si="1"/>
        <v>446748.75</v>
      </c>
      <c r="M17" s="19">
        <f t="shared" si="1"/>
        <v>446748.75</v>
      </c>
    </row>
    <row r="18" spans="1:18" ht="37.5" customHeight="1">
      <c r="A18" s="46" t="s">
        <v>70</v>
      </c>
      <c r="B18" s="82">
        <v>518</v>
      </c>
      <c r="C18" s="44" t="s">
        <v>5</v>
      </c>
      <c r="D18" s="45" t="s">
        <v>7</v>
      </c>
      <c r="E18" s="45" t="s">
        <v>126</v>
      </c>
      <c r="F18" s="44" t="s">
        <v>21</v>
      </c>
      <c r="G18" s="37">
        <f t="shared" si="2"/>
        <v>546467</v>
      </c>
      <c r="H18" s="37">
        <f t="shared" si="2"/>
        <v>546467</v>
      </c>
      <c r="I18" s="37">
        <f t="shared" si="2"/>
        <v>374646.31</v>
      </c>
      <c r="J18" s="37">
        <f t="shared" si="0"/>
        <v>68.55790194101382</v>
      </c>
      <c r="K18" s="19">
        <f t="shared" si="1"/>
        <v>446748.75</v>
      </c>
      <c r="L18" s="19">
        <f t="shared" si="1"/>
        <v>446748.75</v>
      </c>
      <c r="M18" s="19">
        <f t="shared" si="1"/>
        <v>446748.75</v>
      </c>
      <c r="P18" s="24"/>
      <c r="Q18" s="24"/>
      <c r="R18" s="24"/>
    </row>
    <row r="19" spans="1:13" ht="18" customHeight="1">
      <c r="A19" s="46" t="s">
        <v>59</v>
      </c>
      <c r="B19" s="82">
        <v>518</v>
      </c>
      <c r="C19" s="44" t="s">
        <v>5</v>
      </c>
      <c r="D19" s="45" t="s">
        <v>7</v>
      </c>
      <c r="E19" s="45" t="s">
        <v>126</v>
      </c>
      <c r="F19" s="44" t="s">
        <v>22</v>
      </c>
      <c r="G19" s="37">
        <v>546467</v>
      </c>
      <c r="H19" s="37">
        <v>546467</v>
      </c>
      <c r="I19" s="37">
        <v>374646.31</v>
      </c>
      <c r="J19" s="37">
        <f t="shared" si="0"/>
        <v>68.55790194101382</v>
      </c>
      <c r="K19" s="19">
        <v>446748.75</v>
      </c>
      <c r="L19" s="19">
        <v>446748.75</v>
      </c>
      <c r="M19" s="19">
        <v>446748.75</v>
      </c>
    </row>
    <row r="20" spans="1:13" ht="27.75" customHeight="1" hidden="1">
      <c r="A20" s="47" t="s">
        <v>15</v>
      </c>
      <c r="B20" s="82">
        <v>523</v>
      </c>
      <c r="C20" s="48" t="s">
        <v>5</v>
      </c>
      <c r="D20" s="49" t="s">
        <v>10</v>
      </c>
      <c r="E20" s="49" t="s">
        <v>13</v>
      </c>
      <c r="F20" s="50" t="s">
        <v>8</v>
      </c>
      <c r="G20" s="36"/>
      <c r="H20" s="36"/>
      <c r="I20" s="36"/>
      <c r="J20" s="37" t="e">
        <f t="shared" si="0"/>
        <v>#DIV/0!</v>
      </c>
      <c r="K20" s="18"/>
      <c r="L20" s="18">
        <v>0</v>
      </c>
      <c r="M20" s="18" t="e">
        <f>L20-#REF!</f>
        <v>#REF!</v>
      </c>
    </row>
    <row r="21" spans="1:13" ht="15.75" customHeight="1" hidden="1">
      <c r="A21" s="46" t="s">
        <v>12</v>
      </c>
      <c r="B21" s="82">
        <v>523</v>
      </c>
      <c r="C21" s="44" t="s">
        <v>5</v>
      </c>
      <c r="D21" s="51" t="s">
        <v>10</v>
      </c>
      <c r="E21" s="51" t="s">
        <v>20</v>
      </c>
      <c r="F21" s="52" t="s">
        <v>8</v>
      </c>
      <c r="G21" s="36"/>
      <c r="H21" s="36"/>
      <c r="I21" s="36"/>
      <c r="J21" s="37" t="e">
        <f t="shared" si="0"/>
        <v>#DIV/0!</v>
      </c>
      <c r="K21" s="18"/>
      <c r="L21" s="18">
        <v>0</v>
      </c>
      <c r="M21" s="18" t="e">
        <f>L21-#REF!</f>
        <v>#REF!</v>
      </c>
    </row>
    <row r="22" spans="1:13" ht="22.5" customHeight="1" hidden="1">
      <c r="A22" s="46" t="s">
        <v>40</v>
      </c>
      <c r="B22" s="82">
        <v>523</v>
      </c>
      <c r="C22" s="53" t="s">
        <v>5</v>
      </c>
      <c r="D22" s="53" t="s">
        <v>10</v>
      </c>
      <c r="E22" s="54" t="s">
        <v>38</v>
      </c>
      <c r="F22" s="53" t="s">
        <v>8</v>
      </c>
      <c r="G22" s="37"/>
      <c r="H22" s="37"/>
      <c r="I22" s="37"/>
      <c r="J22" s="37" t="e">
        <f t="shared" si="0"/>
        <v>#DIV/0!</v>
      </c>
      <c r="K22" s="20"/>
      <c r="L22" s="20">
        <v>0</v>
      </c>
      <c r="M22" s="18" t="e">
        <f>L22-#REF!</f>
        <v>#REF!</v>
      </c>
    </row>
    <row r="23" spans="1:13" ht="15" customHeight="1" hidden="1">
      <c r="A23" s="46" t="s">
        <v>25</v>
      </c>
      <c r="B23" s="82">
        <v>523</v>
      </c>
      <c r="C23" s="53" t="s">
        <v>5</v>
      </c>
      <c r="D23" s="53" t="s">
        <v>10</v>
      </c>
      <c r="E23" s="53" t="s">
        <v>38</v>
      </c>
      <c r="F23" s="53" t="s">
        <v>23</v>
      </c>
      <c r="G23" s="37"/>
      <c r="H23" s="37"/>
      <c r="I23" s="37"/>
      <c r="J23" s="37" t="e">
        <f t="shared" si="0"/>
        <v>#DIV/0!</v>
      </c>
      <c r="K23" s="20"/>
      <c r="L23" s="20">
        <v>0</v>
      </c>
      <c r="M23" s="18" t="e">
        <f>L23-#REF!</f>
        <v>#REF!</v>
      </c>
    </row>
    <row r="24" spans="1:13" ht="12" customHeight="1" hidden="1">
      <c r="A24" s="46" t="s">
        <v>26</v>
      </c>
      <c r="B24" s="82">
        <v>523</v>
      </c>
      <c r="C24" s="53" t="s">
        <v>5</v>
      </c>
      <c r="D24" s="53" t="s">
        <v>10</v>
      </c>
      <c r="E24" s="53" t="s">
        <v>38</v>
      </c>
      <c r="F24" s="53" t="s">
        <v>24</v>
      </c>
      <c r="G24" s="37"/>
      <c r="H24" s="37"/>
      <c r="I24" s="37"/>
      <c r="J24" s="37" t="e">
        <f t="shared" si="0"/>
        <v>#DIV/0!</v>
      </c>
      <c r="K24" s="20"/>
      <c r="L24" s="20">
        <v>0</v>
      </c>
      <c r="M24" s="18" t="e">
        <f>L24-#REF!</f>
        <v>#REF!</v>
      </c>
    </row>
    <row r="25" spans="1:13" ht="25.5" customHeight="1">
      <c r="A25" s="46" t="s">
        <v>62</v>
      </c>
      <c r="B25" s="82">
        <v>518</v>
      </c>
      <c r="C25" s="53" t="s">
        <v>5</v>
      </c>
      <c r="D25" s="55" t="s">
        <v>7</v>
      </c>
      <c r="E25" s="45" t="s">
        <v>127</v>
      </c>
      <c r="F25" s="53" t="s">
        <v>8</v>
      </c>
      <c r="G25" s="37">
        <f>G26+G28+G30</f>
        <v>933533</v>
      </c>
      <c r="H25" s="37">
        <f>H26+H28+H30</f>
        <v>1274665.5</v>
      </c>
      <c r="I25" s="37">
        <f>I26+I28+I30</f>
        <v>846007.52</v>
      </c>
      <c r="J25" s="37">
        <f t="shared" si="0"/>
        <v>66.37094359265234</v>
      </c>
      <c r="K25" s="19">
        <f>K26+K28+K30</f>
        <v>1121522.65</v>
      </c>
      <c r="L25" s="19">
        <f>L26+L28+L30</f>
        <v>1121522.65</v>
      </c>
      <c r="M25" s="19">
        <f>M26+M28+M30</f>
        <v>1121522.65</v>
      </c>
    </row>
    <row r="26" spans="1:13" ht="34.5" customHeight="1">
      <c r="A26" s="46" t="s">
        <v>70</v>
      </c>
      <c r="B26" s="82">
        <v>518</v>
      </c>
      <c r="C26" s="53" t="s">
        <v>5</v>
      </c>
      <c r="D26" s="55" t="s">
        <v>7</v>
      </c>
      <c r="E26" s="45" t="s">
        <v>127</v>
      </c>
      <c r="F26" s="44" t="s">
        <v>21</v>
      </c>
      <c r="G26" s="37">
        <f>G27</f>
        <v>777039</v>
      </c>
      <c r="H26" s="37">
        <f>H27</f>
        <v>777039</v>
      </c>
      <c r="I26" s="37">
        <f>I27</f>
        <v>530570.83</v>
      </c>
      <c r="J26" s="37">
        <f t="shared" si="0"/>
        <v>68.28110686850981</v>
      </c>
      <c r="K26" s="19">
        <f>K27</f>
        <v>927510</v>
      </c>
      <c r="L26" s="19">
        <f>L27</f>
        <v>927510</v>
      </c>
      <c r="M26" s="19">
        <f>M27</f>
        <v>927510</v>
      </c>
    </row>
    <row r="27" spans="1:13" ht="16.5" customHeight="1">
      <c r="A27" s="46" t="s">
        <v>59</v>
      </c>
      <c r="B27" s="82">
        <v>58</v>
      </c>
      <c r="C27" s="53" t="s">
        <v>5</v>
      </c>
      <c r="D27" s="55" t="s">
        <v>7</v>
      </c>
      <c r="E27" s="45" t="s">
        <v>127</v>
      </c>
      <c r="F27" s="53" t="s">
        <v>22</v>
      </c>
      <c r="G27" s="37">
        <f>596804+180235</f>
        <v>777039</v>
      </c>
      <c r="H27" s="37">
        <v>777039</v>
      </c>
      <c r="I27" s="37">
        <v>530570.83</v>
      </c>
      <c r="J27" s="37">
        <f t="shared" si="0"/>
        <v>68.28110686850981</v>
      </c>
      <c r="K27" s="19">
        <v>927510</v>
      </c>
      <c r="L27" s="19">
        <v>927510</v>
      </c>
      <c r="M27" s="19">
        <v>927510</v>
      </c>
    </row>
    <row r="28" spans="1:13" ht="16.5" customHeight="1">
      <c r="A28" s="46" t="s">
        <v>60</v>
      </c>
      <c r="B28" s="82">
        <v>518</v>
      </c>
      <c r="C28" s="53" t="s">
        <v>5</v>
      </c>
      <c r="D28" s="55" t="s">
        <v>7</v>
      </c>
      <c r="E28" s="45" t="s">
        <v>127</v>
      </c>
      <c r="F28" s="44" t="s">
        <v>23</v>
      </c>
      <c r="G28" s="37">
        <f>G29</f>
        <v>138494</v>
      </c>
      <c r="H28" s="37">
        <f>H29</f>
        <v>479626.5</v>
      </c>
      <c r="I28" s="37">
        <f>I29</f>
        <v>311185.69</v>
      </c>
      <c r="J28" s="37">
        <f t="shared" si="0"/>
        <v>64.88083748500135</v>
      </c>
      <c r="K28" s="19">
        <f>K29</f>
        <v>182866.65</v>
      </c>
      <c r="L28" s="19">
        <f>L29</f>
        <v>182866.65</v>
      </c>
      <c r="M28" s="19">
        <f>M29</f>
        <v>182866.65</v>
      </c>
    </row>
    <row r="29" spans="1:13" ht="24" customHeight="1">
      <c r="A29" s="46" t="s">
        <v>57</v>
      </c>
      <c r="B29" s="82">
        <v>518</v>
      </c>
      <c r="C29" s="53" t="s">
        <v>5</v>
      </c>
      <c r="D29" s="55" t="s">
        <v>7</v>
      </c>
      <c r="E29" s="45" t="s">
        <v>127</v>
      </c>
      <c r="F29" s="56" t="s">
        <v>24</v>
      </c>
      <c r="G29" s="37">
        <v>138494</v>
      </c>
      <c r="H29" s="37">
        <v>479626.5</v>
      </c>
      <c r="I29" s="37">
        <v>311185.69</v>
      </c>
      <c r="J29" s="37">
        <f t="shared" si="0"/>
        <v>64.88083748500135</v>
      </c>
      <c r="K29" s="19">
        <v>182866.65</v>
      </c>
      <c r="L29" s="19">
        <v>182866.65</v>
      </c>
      <c r="M29" s="19">
        <v>182866.65</v>
      </c>
    </row>
    <row r="30" spans="1:13" ht="20.25" customHeight="1">
      <c r="A30" s="57" t="s">
        <v>27</v>
      </c>
      <c r="B30" s="82">
        <v>518</v>
      </c>
      <c r="C30" s="53" t="s">
        <v>5</v>
      </c>
      <c r="D30" s="55" t="s">
        <v>7</v>
      </c>
      <c r="E30" s="45" t="s">
        <v>127</v>
      </c>
      <c r="F30" s="44" t="s">
        <v>28</v>
      </c>
      <c r="G30" s="37">
        <f>G31</f>
        <v>18000</v>
      </c>
      <c r="H30" s="37">
        <f>H31</f>
        <v>18000</v>
      </c>
      <c r="I30" s="37">
        <f>I31</f>
        <v>4251</v>
      </c>
      <c r="J30" s="37">
        <f t="shared" si="0"/>
        <v>23.616666666666667</v>
      </c>
      <c r="K30" s="19">
        <f>K32</f>
        <v>11146</v>
      </c>
      <c r="L30" s="19">
        <f>L32</f>
        <v>11146</v>
      </c>
      <c r="M30" s="19">
        <f>M32</f>
        <v>11146</v>
      </c>
    </row>
    <row r="31" spans="1:13" ht="22.5" customHeight="1">
      <c r="A31" s="57"/>
      <c r="B31" s="82">
        <v>518</v>
      </c>
      <c r="C31" s="53" t="s">
        <v>5</v>
      </c>
      <c r="D31" s="55">
        <v>4</v>
      </c>
      <c r="E31" s="45" t="s">
        <v>127</v>
      </c>
      <c r="F31" s="45" t="s">
        <v>56</v>
      </c>
      <c r="G31" s="37">
        <v>18000</v>
      </c>
      <c r="H31" s="37">
        <v>18000</v>
      </c>
      <c r="I31" s="37">
        <v>4251</v>
      </c>
      <c r="J31" s="37">
        <v>78.41</v>
      </c>
      <c r="K31" s="19"/>
      <c r="L31" s="19"/>
      <c r="M31" s="19"/>
    </row>
    <row r="32" spans="1:13" ht="12.75" hidden="1">
      <c r="A32" s="57" t="s">
        <v>58</v>
      </c>
      <c r="B32" s="82">
        <v>518</v>
      </c>
      <c r="C32" s="53" t="s">
        <v>5</v>
      </c>
      <c r="D32" s="55" t="s">
        <v>7</v>
      </c>
      <c r="E32" s="45" t="s">
        <v>127</v>
      </c>
      <c r="F32" s="45" t="s">
        <v>121</v>
      </c>
      <c r="G32" s="37">
        <v>0</v>
      </c>
      <c r="H32" s="37">
        <v>0</v>
      </c>
      <c r="I32" s="37">
        <v>0</v>
      </c>
      <c r="J32" s="37">
        <v>0</v>
      </c>
      <c r="K32" s="19">
        <v>11146</v>
      </c>
      <c r="L32" s="19">
        <v>11146</v>
      </c>
      <c r="M32" s="19">
        <v>11146</v>
      </c>
    </row>
    <row r="33" spans="1:13" ht="12.75" hidden="1">
      <c r="A33" s="57" t="s">
        <v>124</v>
      </c>
      <c r="B33" s="82">
        <v>518</v>
      </c>
      <c r="C33" s="53" t="s">
        <v>5</v>
      </c>
      <c r="D33" s="55" t="s">
        <v>7</v>
      </c>
      <c r="E33" s="45" t="s">
        <v>127</v>
      </c>
      <c r="F33" s="45" t="s">
        <v>123</v>
      </c>
      <c r="G33" s="37">
        <v>0</v>
      </c>
      <c r="H33" s="37">
        <v>0</v>
      </c>
      <c r="I33" s="37">
        <v>0</v>
      </c>
      <c r="J33" s="37">
        <v>0</v>
      </c>
      <c r="K33" s="19"/>
      <c r="L33" s="19"/>
      <c r="M33" s="19"/>
    </row>
    <row r="34" spans="1:13" ht="12.75">
      <c r="A34" s="58" t="s">
        <v>111</v>
      </c>
      <c r="B34" s="81">
        <f>B17</f>
        <v>518</v>
      </c>
      <c r="C34" s="39" t="s">
        <v>5</v>
      </c>
      <c r="D34" s="59">
        <v>11</v>
      </c>
      <c r="E34" s="39"/>
      <c r="F34" s="39"/>
      <c r="G34" s="41">
        <f aca="true" t="shared" si="3" ref="G34:I36">G35</f>
        <v>5000</v>
      </c>
      <c r="H34" s="41">
        <f t="shared" si="3"/>
        <v>5000</v>
      </c>
      <c r="I34" s="41">
        <f t="shared" si="3"/>
        <v>0</v>
      </c>
      <c r="J34" s="37">
        <f t="shared" si="0"/>
        <v>0</v>
      </c>
      <c r="K34" s="19"/>
      <c r="L34" s="19"/>
      <c r="M34" s="19"/>
    </row>
    <row r="35" spans="1:13" ht="12.75">
      <c r="A35" s="46" t="s">
        <v>108</v>
      </c>
      <c r="B35" s="82">
        <f>B18</f>
        <v>518</v>
      </c>
      <c r="C35" s="53" t="s">
        <v>5</v>
      </c>
      <c r="D35" s="55">
        <v>11</v>
      </c>
      <c r="E35" s="45" t="s">
        <v>107</v>
      </c>
      <c r="F35" s="45"/>
      <c r="G35" s="37">
        <f t="shared" si="3"/>
        <v>5000</v>
      </c>
      <c r="H35" s="37">
        <f t="shared" si="3"/>
        <v>5000</v>
      </c>
      <c r="I35" s="37">
        <f t="shared" si="3"/>
        <v>0</v>
      </c>
      <c r="J35" s="37">
        <f t="shared" si="0"/>
        <v>0</v>
      </c>
      <c r="K35" s="19"/>
      <c r="L35" s="19"/>
      <c r="M35" s="19"/>
    </row>
    <row r="36" spans="1:13" ht="12.75">
      <c r="A36" s="57" t="s">
        <v>27</v>
      </c>
      <c r="B36" s="82">
        <f>B19</f>
        <v>518</v>
      </c>
      <c r="C36" s="53" t="s">
        <v>5</v>
      </c>
      <c r="D36" s="55">
        <v>11</v>
      </c>
      <c r="E36" s="45" t="s">
        <v>115</v>
      </c>
      <c r="F36" s="45" t="s">
        <v>28</v>
      </c>
      <c r="G36" s="37">
        <f t="shared" si="3"/>
        <v>5000</v>
      </c>
      <c r="H36" s="37">
        <f t="shared" si="3"/>
        <v>5000</v>
      </c>
      <c r="I36" s="37">
        <f t="shared" si="3"/>
        <v>0</v>
      </c>
      <c r="J36" s="37">
        <f t="shared" si="0"/>
        <v>0</v>
      </c>
      <c r="K36" s="19"/>
      <c r="L36" s="19"/>
      <c r="M36" s="19"/>
    </row>
    <row r="37" spans="1:13" ht="12.75">
      <c r="A37" s="57" t="s">
        <v>109</v>
      </c>
      <c r="B37" s="82">
        <v>518</v>
      </c>
      <c r="C37" s="53" t="s">
        <v>5</v>
      </c>
      <c r="D37" s="55">
        <v>11</v>
      </c>
      <c r="E37" s="45" t="s">
        <v>115</v>
      </c>
      <c r="F37" s="45" t="s">
        <v>110</v>
      </c>
      <c r="G37" s="37">
        <v>5000</v>
      </c>
      <c r="H37" s="37">
        <v>5000</v>
      </c>
      <c r="I37" s="37">
        <v>0</v>
      </c>
      <c r="J37" s="37">
        <f t="shared" si="0"/>
        <v>0</v>
      </c>
      <c r="K37" s="19"/>
      <c r="L37" s="19"/>
      <c r="M37" s="19"/>
    </row>
    <row r="38" spans="1:13" ht="12.75">
      <c r="A38" s="60" t="s">
        <v>39</v>
      </c>
      <c r="B38" s="81">
        <v>518</v>
      </c>
      <c r="C38" s="39" t="s">
        <v>5</v>
      </c>
      <c r="D38" s="59">
        <v>13</v>
      </c>
      <c r="E38" s="40"/>
      <c r="F38" s="39"/>
      <c r="G38" s="41">
        <f>G39+G42</f>
        <v>0</v>
      </c>
      <c r="H38" s="41">
        <f>H39+H42+H45</f>
        <v>268834.99</v>
      </c>
      <c r="I38" s="41">
        <f>I39+I42</f>
        <v>85998.64</v>
      </c>
      <c r="J38" s="42">
        <f t="shared" si="0"/>
        <v>31.9893775732095</v>
      </c>
      <c r="K38" s="18" t="e">
        <f>#REF!+K39+#REF!+#REF!+K42</f>
        <v>#REF!</v>
      </c>
      <c r="L38" s="18" t="e">
        <f>#REF!+L39+#REF!+#REF!+L42</f>
        <v>#REF!</v>
      </c>
      <c r="M38" s="18" t="e">
        <f>#REF!+M39+#REF!+#REF!+M42</f>
        <v>#REF!</v>
      </c>
    </row>
    <row r="39" spans="1:13" ht="24" customHeight="1">
      <c r="A39" s="61" t="s">
        <v>63</v>
      </c>
      <c r="B39" s="71">
        <v>518</v>
      </c>
      <c r="C39" s="48" t="s">
        <v>5</v>
      </c>
      <c r="D39" s="49">
        <v>13</v>
      </c>
      <c r="E39" s="62" t="s">
        <v>103</v>
      </c>
      <c r="F39" s="63"/>
      <c r="G39" s="36">
        <f aca="true" t="shared" si="4" ref="G39:I40">G40</f>
        <v>0</v>
      </c>
      <c r="H39" s="36">
        <f t="shared" si="4"/>
        <v>5000</v>
      </c>
      <c r="I39" s="36">
        <f t="shared" si="4"/>
        <v>5000</v>
      </c>
      <c r="J39" s="37">
        <f t="shared" si="0"/>
        <v>100</v>
      </c>
      <c r="K39" s="18">
        <f aca="true" t="shared" si="5" ref="K39:M40">K40</f>
        <v>5000</v>
      </c>
      <c r="L39" s="18">
        <f t="shared" si="5"/>
        <v>5000</v>
      </c>
      <c r="M39" s="18">
        <f t="shared" si="5"/>
        <v>5000</v>
      </c>
    </row>
    <row r="40" spans="1:13" ht="11.25" customHeight="1">
      <c r="A40" s="57" t="s">
        <v>27</v>
      </c>
      <c r="B40" s="82">
        <v>518</v>
      </c>
      <c r="C40" s="44" t="s">
        <v>5</v>
      </c>
      <c r="D40" s="51">
        <v>13</v>
      </c>
      <c r="E40" s="64" t="s">
        <v>138</v>
      </c>
      <c r="F40" s="53" t="s">
        <v>28</v>
      </c>
      <c r="G40" s="37">
        <f>G41</f>
        <v>0</v>
      </c>
      <c r="H40" s="37">
        <v>5000</v>
      </c>
      <c r="I40" s="37">
        <f t="shared" si="4"/>
        <v>5000</v>
      </c>
      <c r="J40" s="37">
        <f t="shared" si="0"/>
        <v>100</v>
      </c>
      <c r="K40" s="19">
        <f t="shared" si="5"/>
        <v>5000</v>
      </c>
      <c r="L40" s="19">
        <f t="shared" si="5"/>
        <v>5000</v>
      </c>
      <c r="M40" s="19">
        <f t="shared" si="5"/>
        <v>5000</v>
      </c>
    </row>
    <row r="41" spans="1:13" ht="12.75">
      <c r="A41" s="57" t="s">
        <v>58</v>
      </c>
      <c r="B41" s="82">
        <v>518</v>
      </c>
      <c r="C41" s="44" t="s">
        <v>5</v>
      </c>
      <c r="D41" s="51">
        <v>13</v>
      </c>
      <c r="E41" s="64" t="s">
        <v>138</v>
      </c>
      <c r="F41" s="53" t="s">
        <v>56</v>
      </c>
      <c r="G41" s="37">
        <v>0</v>
      </c>
      <c r="H41" s="37">
        <v>5000</v>
      </c>
      <c r="I41" s="37">
        <v>5000</v>
      </c>
      <c r="J41" s="37">
        <f t="shared" si="0"/>
        <v>100</v>
      </c>
      <c r="K41" s="19">
        <v>5000</v>
      </c>
      <c r="L41" s="19">
        <v>5000</v>
      </c>
      <c r="M41" s="19">
        <v>5000</v>
      </c>
    </row>
    <row r="42" spans="1:13" s="13" customFormat="1" ht="17.25" customHeight="1">
      <c r="A42" s="65" t="s">
        <v>78</v>
      </c>
      <c r="B42" s="71">
        <f>B25</f>
        <v>518</v>
      </c>
      <c r="C42" s="48" t="s">
        <v>5</v>
      </c>
      <c r="D42" s="49">
        <v>13</v>
      </c>
      <c r="E42" s="62" t="s">
        <v>102</v>
      </c>
      <c r="F42" s="48" t="s">
        <v>8</v>
      </c>
      <c r="G42" s="36">
        <f>G43</f>
        <v>0</v>
      </c>
      <c r="H42" s="36">
        <f>H43</f>
        <v>205101.2</v>
      </c>
      <c r="I42" s="36">
        <f>I43</f>
        <v>80998.64</v>
      </c>
      <c r="J42" s="37">
        <f t="shared" si="0"/>
        <v>39.49203612655606</v>
      </c>
      <c r="K42" s="18">
        <f>K43</f>
        <v>422820</v>
      </c>
      <c r="L42" s="18">
        <f>L43</f>
        <v>0</v>
      </c>
      <c r="M42" s="18">
        <f>M43</f>
        <v>0</v>
      </c>
    </row>
    <row r="43" spans="1:13" ht="12.75" customHeight="1">
      <c r="A43" s="46" t="s">
        <v>60</v>
      </c>
      <c r="B43" s="82">
        <f>B26</f>
        <v>518</v>
      </c>
      <c r="C43" s="44" t="s">
        <v>5</v>
      </c>
      <c r="D43" s="51">
        <v>13</v>
      </c>
      <c r="E43" s="66" t="s">
        <v>139</v>
      </c>
      <c r="F43" s="53" t="s">
        <v>23</v>
      </c>
      <c r="G43" s="37">
        <f>G44+G45</f>
        <v>0</v>
      </c>
      <c r="H43" s="37">
        <f>H44</f>
        <v>205101.2</v>
      </c>
      <c r="I43" s="37">
        <f>I44</f>
        <v>80998.64</v>
      </c>
      <c r="J43" s="37">
        <f t="shared" si="0"/>
        <v>39.49203612655606</v>
      </c>
      <c r="K43" s="19">
        <f>K45</f>
        <v>422820</v>
      </c>
      <c r="L43" s="19">
        <f>L45</f>
        <v>0</v>
      </c>
      <c r="M43" s="19">
        <f>M45</f>
        <v>0</v>
      </c>
    </row>
    <row r="44" spans="1:13" ht="18" customHeight="1">
      <c r="A44" s="46" t="s">
        <v>57</v>
      </c>
      <c r="B44" s="82">
        <v>518</v>
      </c>
      <c r="C44" s="45" t="s">
        <v>5</v>
      </c>
      <c r="D44" s="51">
        <v>13</v>
      </c>
      <c r="E44" s="66" t="s">
        <v>139</v>
      </c>
      <c r="F44" s="53" t="s">
        <v>24</v>
      </c>
      <c r="G44" s="37">
        <v>0</v>
      </c>
      <c r="H44" s="37">
        <v>205101.2</v>
      </c>
      <c r="I44" s="37">
        <v>80998.64</v>
      </c>
      <c r="J44" s="37"/>
      <c r="K44" s="19"/>
      <c r="L44" s="19"/>
      <c r="M44" s="19"/>
    </row>
    <row r="45" spans="1:13" ht="21" customHeight="1">
      <c r="A45" s="57" t="s">
        <v>144</v>
      </c>
      <c r="B45" s="71">
        <v>518</v>
      </c>
      <c r="C45" s="48" t="s">
        <v>5</v>
      </c>
      <c r="D45" s="49">
        <v>13</v>
      </c>
      <c r="E45" s="49" t="s">
        <v>143</v>
      </c>
      <c r="F45" s="53"/>
      <c r="G45" s="37">
        <v>0</v>
      </c>
      <c r="H45" s="36">
        <f>H46</f>
        <v>58733.79</v>
      </c>
      <c r="I45" s="36">
        <v>0</v>
      </c>
      <c r="J45" s="36">
        <v>0</v>
      </c>
      <c r="K45" s="19">
        <v>422820</v>
      </c>
      <c r="L45" s="19">
        <v>0</v>
      </c>
      <c r="M45" s="19">
        <v>0</v>
      </c>
    </row>
    <row r="46" spans="1:13" ht="15.75" customHeight="1">
      <c r="A46" s="57" t="s">
        <v>145</v>
      </c>
      <c r="B46" s="82">
        <f>B28</f>
        <v>518</v>
      </c>
      <c r="C46" s="44" t="s">
        <v>5</v>
      </c>
      <c r="D46" s="51">
        <v>13</v>
      </c>
      <c r="E46" s="66" t="s">
        <v>143</v>
      </c>
      <c r="F46" s="53" t="s">
        <v>28</v>
      </c>
      <c r="G46" s="37">
        <v>0</v>
      </c>
      <c r="H46" s="37">
        <f>H47</f>
        <v>58733.79</v>
      </c>
      <c r="I46" s="37"/>
      <c r="J46" s="37"/>
      <c r="K46" s="19"/>
      <c r="L46" s="19"/>
      <c r="M46" s="19"/>
    </row>
    <row r="47" spans="1:13" ht="12.75" customHeight="1">
      <c r="A47" s="57" t="s">
        <v>146</v>
      </c>
      <c r="B47" s="82">
        <f>B29</f>
        <v>518</v>
      </c>
      <c r="C47" s="44" t="s">
        <v>5</v>
      </c>
      <c r="D47" s="51">
        <v>13</v>
      </c>
      <c r="E47" s="66" t="s">
        <v>143</v>
      </c>
      <c r="F47" s="53" t="s">
        <v>56</v>
      </c>
      <c r="G47" s="37">
        <v>0</v>
      </c>
      <c r="H47" s="37">
        <v>58733.79</v>
      </c>
      <c r="I47" s="37"/>
      <c r="J47" s="37"/>
      <c r="K47" s="19"/>
      <c r="L47" s="19"/>
      <c r="M47" s="19"/>
    </row>
    <row r="48" spans="1:13" ht="18.75" customHeight="1">
      <c r="A48" s="57"/>
      <c r="B48" s="82"/>
      <c r="C48" s="44"/>
      <c r="D48" s="51"/>
      <c r="E48" s="66"/>
      <c r="F48" s="53"/>
      <c r="G48" s="37"/>
      <c r="H48" s="37"/>
      <c r="I48" s="37"/>
      <c r="J48" s="37"/>
      <c r="K48" s="19"/>
      <c r="L48" s="19"/>
      <c r="M48" s="19"/>
    </row>
    <row r="49" spans="1:13" ht="12.75">
      <c r="A49" s="67" t="s">
        <v>100</v>
      </c>
      <c r="B49" s="71">
        <f>B28</f>
        <v>518</v>
      </c>
      <c r="C49" s="48" t="s">
        <v>6</v>
      </c>
      <c r="D49" s="48"/>
      <c r="E49" s="48"/>
      <c r="F49" s="48"/>
      <c r="G49" s="36">
        <v>114948.94</v>
      </c>
      <c r="H49" s="36">
        <f>H50</f>
        <v>114948.94</v>
      </c>
      <c r="I49" s="36">
        <f>I50</f>
        <v>86211.72</v>
      </c>
      <c r="J49" s="37">
        <f t="shared" si="0"/>
        <v>75.00001304927214</v>
      </c>
      <c r="K49" s="18">
        <f>K50</f>
        <v>198262.6</v>
      </c>
      <c r="L49" s="18">
        <f>L50</f>
        <v>198262.6</v>
      </c>
      <c r="M49" s="18">
        <f>M50</f>
        <v>198262.6</v>
      </c>
    </row>
    <row r="50" spans="1:13" ht="12.75">
      <c r="A50" s="58" t="s">
        <v>69</v>
      </c>
      <c r="B50" s="83">
        <f>B29</f>
        <v>518</v>
      </c>
      <c r="C50" s="68" t="s">
        <v>6</v>
      </c>
      <c r="D50" s="68" t="s">
        <v>10</v>
      </c>
      <c r="E50" s="56" t="s">
        <v>128</v>
      </c>
      <c r="F50" s="68"/>
      <c r="G50" s="42">
        <f>G51</f>
        <v>114948.94</v>
      </c>
      <c r="H50" s="42">
        <f>H51</f>
        <v>114948.94</v>
      </c>
      <c r="I50" s="42">
        <f>I51</f>
        <v>86211.72</v>
      </c>
      <c r="J50" s="42">
        <f t="shared" si="0"/>
        <v>75.00001304927214</v>
      </c>
      <c r="K50" s="19">
        <f aca="true" t="shared" si="6" ref="K50:M51">K52+K56</f>
        <v>198262.6</v>
      </c>
      <c r="L50" s="19">
        <f t="shared" si="6"/>
        <v>198262.6</v>
      </c>
      <c r="M50" s="19">
        <f t="shared" si="6"/>
        <v>198262.6</v>
      </c>
    </row>
    <row r="51" spans="1:13" ht="25.5" customHeight="1">
      <c r="A51" s="46" t="s">
        <v>72</v>
      </c>
      <c r="B51" s="82">
        <f>B30</f>
        <v>518</v>
      </c>
      <c r="C51" s="44" t="s">
        <v>6</v>
      </c>
      <c r="D51" s="44" t="s">
        <v>10</v>
      </c>
      <c r="E51" s="56" t="s">
        <v>128</v>
      </c>
      <c r="F51" s="44"/>
      <c r="G51" s="37">
        <f>G52+G54</f>
        <v>114948.94</v>
      </c>
      <c r="H51" s="37">
        <f>H52+H54</f>
        <v>114948.94</v>
      </c>
      <c r="I51" s="37">
        <f>I52+I54</f>
        <v>86211.72</v>
      </c>
      <c r="J51" s="37">
        <f t="shared" si="0"/>
        <v>75.00001304927214</v>
      </c>
      <c r="K51" s="19">
        <f t="shared" si="6"/>
        <v>198262.6</v>
      </c>
      <c r="L51" s="19">
        <f t="shared" si="6"/>
        <v>198262.6</v>
      </c>
      <c r="M51" s="19">
        <f t="shared" si="6"/>
        <v>198262.6</v>
      </c>
    </row>
    <row r="52" spans="1:13" ht="38.25" customHeight="1">
      <c r="A52" s="46" t="s">
        <v>70</v>
      </c>
      <c r="B52" s="82">
        <f>B31</f>
        <v>518</v>
      </c>
      <c r="C52" s="53" t="s">
        <v>6</v>
      </c>
      <c r="D52" s="53" t="s">
        <v>10</v>
      </c>
      <c r="E52" s="56" t="s">
        <v>128</v>
      </c>
      <c r="F52" s="53" t="s">
        <v>21</v>
      </c>
      <c r="G52" s="37">
        <f>G53</f>
        <v>101506</v>
      </c>
      <c r="H52" s="37">
        <f>H53</f>
        <v>101506</v>
      </c>
      <c r="I52" s="37">
        <f>I53</f>
        <v>76129.47</v>
      </c>
      <c r="J52" s="37">
        <f t="shared" si="0"/>
        <v>74.99997044509684</v>
      </c>
      <c r="K52" s="19">
        <f>K53</f>
        <v>183141.54</v>
      </c>
      <c r="L52" s="19">
        <f>L53</f>
        <v>183141.54</v>
      </c>
      <c r="M52" s="19">
        <f>M53</f>
        <v>183141.54</v>
      </c>
    </row>
    <row r="53" spans="1:13" ht="18" customHeight="1">
      <c r="A53" s="46" t="s">
        <v>59</v>
      </c>
      <c r="B53" s="82">
        <f>B32</f>
        <v>518</v>
      </c>
      <c r="C53" s="44" t="s">
        <v>6</v>
      </c>
      <c r="D53" s="44" t="s">
        <v>10</v>
      </c>
      <c r="E53" s="56" t="s">
        <v>128</v>
      </c>
      <c r="F53" s="56" t="s">
        <v>22</v>
      </c>
      <c r="G53" s="37">
        <f>77961.6+23544.4</f>
        <v>101506</v>
      </c>
      <c r="H53" s="37">
        <v>101506</v>
      </c>
      <c r="I53" s="37">
        <v>76129.47</v>
      </c>
      <c r="J53" s="37">
        <f t="shared" si="0"/>
        <v>74.99997044509684</v>
      </c>
      <c r="K53" s="19">
        <v>183141.54</v>
      </c>
      <c r="L53" s="19">
        <v>183141.54</v>
      </c>
      <c r="M53" s="19">
        <v>183141.54</v>
      </c>
    </row>
    <row r="54" spans="1:13" ht="18" customHeight="1">
      <c r="A54" s="46" t="s">
        <v>60</v>
      </c>
      <c r="B54" s="82">
        <f aca="true" t="shared" si="7" ref="B54:B65">B32</f>
        <v>518</v>
      </c>
      <c r="C54" s="53" t="s">
        <v>6</v>
      </c>
      <c r="D54" s="53" t="s">
        <v>10</v>
      </c>
      <c r="E54" s="56" t="s">
        <v>128</v>
      </c>
      <c r="F54" s="53" t="s">
        <v>23</v>
      </c>
      <c r="G54" s="37">
        <v>13442.94</v>
      </c>
      <c r="H54" s="37">
        <f>H55</f>
        <v>13442.94</v>
      </c>
      <c r="I54" s="37">
        <f>I55</f>
        <v>10082.25</v>
      </c>
      <c r="J54" s="37"/>
      <c r="K54" s="19"/>
      <c r="L54" s="19"/>
      <c r="M54" s="19"/>
    </row>
    <row r="55" spans="1:13" ht="18" customHeight="1">
      <c r="A55" s="46" t="s">
        <v>57</v>
      </c>
      <c r="B55" s="82">
        <f t="shared" si="7"/>
        <v>518</v>
      </c>
      <c r="C55" s="44" t="s">
        <v>6</v>
      </c>
      <c r="D55" s="44" t="s">
        <v>10</v>
      </c>
      <c r="E55" s="56" t="s">
        <v>128</v>
      </c>
      <c r="F55" s="56" t="s">
        <v>24</v>
      </c>
      <c r="G55" s="37">
        <v>13442.94</v>
      </c>
      <c r="H55" s="37">
        <v>13442.94</v>
      </c>
      <c r="I55" s="37">
        <v>10082.25</v>
      </c>
      <c r="J55" s="37"/>
      <c r="K55" s="19"/>
      <c r="L55" s="19"/>
      <c r="M55" s="19"/>
    </row>
    <row r="56" spans="1:13" ht="16.5" customHeight="1" hidden="1">
      <c r="A56" s="46" t="s">
        <v>60</v>
      </c>
      <c r="B56" s="82">
        <f t="shared" si="7"/>
        <v>518</v>
      </c>
      <c r="C56" s="53" t="s">
        <v>6</v>
      </c>
      <c r="D56" s="53" t="s">
        <v>10</v>
      </c>
      <c r="E56" s="56" t="s">
        <v>114</v>
      </c>
      <c r="F56" s="53" t="s">
        <v>23</v>
      </c>
      <c r="G56" s="37">
        <f>G57</f>
        <v>0</v>
      </c>
      <c r="H56" s="37">
        <f>H57</f>
        <v>0</v>
      </c>
      <c r="I56" s="37">
        <f>I57</f>
        <v>0</v>
      </c>
      <c r="J56" s="37" t="e">
        <f t="shared" si="0"/>
        <v>#DIV/0!</v>
      </c>
      <c r="K56" s="19">
        <f>K57</f>
        <v>15121.06</v>
      </c>
      <c r="L56" s="19">
        <f>L57</f>
        <v>15121.06</v>
      </c>
      <c r="M56" s="19">
        <f>M57</f>
        <v>15121.06</v>
      </c>
    </row>
    <row r="57" spans="1:13" ht="21" customHeight="1" hidden="1">
      <c r="A57" s="46" t="s">
        <v>57</v>
      </c>
      <c r="B57" s="82">
        <f t="shared" si="7"/>
        <v>518</v>
      </c>
      <c r="C57" s="44" t="s">
        <v>6</v>
      </c>
      <c r="D57" s="44" t="s">
        <v>10</v>
      </c>
      <c r="E57" s="56" t="s">
        <v>114</v>
      </c>
      <c r="F57" s="56" t="s">
        <v>24</v>
      </c>
      <c r="G57" s="37">
        <v>0</v>
      </c>
      <c r="H57" s="37">
        <v>0</v>
      </c>
      <c r="I57" s="37">
        <v>0</v>
      </c>
      <c r="J57" s="37" t="e">
        <f t="shared" si="0"/>
        <v>#DIV/0!</v>
      </c>
      <c r="K57" s="19">
        <v>15121.06</v>
      </c>
      <c r="L57" s="19">
        <v>15121.06</v>
      </c>
      <c r="M57" s="19">
        <v>15121.06</v>
      </c>
    </row>
    <row r="58" spans="1:13" ht="25.5">
      <c r="A58" s="60" t="s">
        <v>99</v>
      </c>
      <c r="B58" s="81">
        <f t="shared" si="7"/>
        <v>518</v>
      </c>
      <c r="C58" s="39" t="s">
        <v>10</v>
      </c>
      <c r="D58" s="59"/>
      <c r="E58" s="39"/>
      <c r="F58" s="69"/>
      <c r="G58" s="41">
        <f>G59</f>
        <v>8000</v>
      </c>
      <c r="H58" s="41">
        <f aca="true" t="shared" si="8" ref="H58:I61">H59</f>
        <v>18000</v>
      </c>
      <c r="I58" s="41">
        <f t="shared" si="8"/>
        <v>15772.3</v>
      </c>
      <c r="J58" s="42">
        <f t="shared" si="0"/>
        <v>87.62388888888889</v>
      </c>
      <c r="K58" s="18">
        <f aca="true" t="shared" si="9" ref="K58:M61">K59</f>
        <v>55000</v>
      </c>
      <c r="L58" s="18">
        <f t="shared" si="9"/>
        <v>50000</v>
      </c>
      <c r="M58" s="18">
        <f t="shared" si="9"/>
        <v>50000</v>
      </c>
    </row>
    <row r="59" spans="1:13" ht="12.75">
      <c r="A59" s="61" t="s">
        <v>68</v>
      </c>
      <c r="B59" s="82">
        <f t="shared" si="7"/>
        <v>518</v>
      </c>
      <c r="C59" s="53" t="s">
        <v>10</v>
      </c>
      <c r="D59" s="55">
        <v>10</v>
      </c>
      <c r="E59" s="53"/>
      <c r="F59" s="53"/>
      <c r="G59" s="37">
        <f>G60</f>
        <v>8000</v>
      </c>
      <c r="H59" s="37">
        <f t="shared" si="8"/>
        <v>18000</v>
      </c>
      <c r="I59" s="37">
        <f t="shared" si="8"/>
        <v>15772.3</v>
      </c>
      <c r="J59" s="37">
        <f t="shared" si="0"/>
        <v>87.62388888888889</v>
      </c>
      <c r="K59" s="19">
        <f t="shared" si="9"/>
        <v>55000</v>
      </c>
      <c r="L59" s="19">
        <f t="shared" si="9"/>
        <v>50000</v>
      </c>
      <c r="M59" s="19">
        <f t="shared" si="9"/>
        <v>50000</v>
      </c>
    </row>
    <row r="60" spans="1:13" ht="12.75">
      <c r="A60" s="70" t="s">
        <v>64</v>
      </c>
      <c r="B60" s="82">
        <f t="shared" si="7"/>
        <v>518</v>
      </c>
      <c r="C60" s="53" t="s">
        <v>10</v>
      </c>
      <c r="D60" s="55">
        <v>10</v>
      </c>
      <c r="E60" s="56" t="s">
        <v>137</v>
      </c>
      <c r="F60" s="53"/>
      <c r="G60" s="37">
        <f>G61</f>
        <v>8000</v>
      </c>
      <c r="H60" s="37">
        <f t="shared" si="8"/>
        <v>18000</v>
      </c>
      <c r="I60" s="37">
        <f t="shared" si="8"/>
        <v>15772.3</v>
      </c>
      <c r="J60" s="37">
        <f t="shared" si="0"/>
        <v>87.62388888888889</v>
      </c>
      <c r="K60" s="19">
        <f t="shared" si="9"/>
        <v>55000</v>
      </c>
      <c r="L60" s="19">
        <f t="shared" si="9"/>
        <v>50000</v>
      </c>
      <c r="M60" s="19">
        <f t="shared" si="9"/>
        <v>50000</v>
      </c>
    </row>
    <row r="61" spans="1:13" ht="16.5" customHeight="1">
      <c r="A61" s="46" t="s">
        <v>60</v>
      </c>
      <c r="B61" s="82">
        <f t="shared" si="7"/>
        <v>518</v>
      </c>
      <c r="C61" s="53" t="s">
        <v>10</v>
      </c>
      <c r="D61" s="55">
        <v>10</v>
      </c>
      <c r="E61" s="56" t="s">
        <v>137</v>
      </c>
      <c r="F61" s="53" t="s">
        <v>23</v>
      </c>
      <c r="G61" s="37">
        <f>G62</f>
        <v>8000</v>
      </c>
      <c r="H61" s="37">
        <f t="shared" si="8"/>
        <v>18000</v>
      </c>
      <c r="I61" s="37">
        <f t="shared" si="8"/>
        <v>15772.3</v>
      </c>
      <c r="J61" s="37">
        <f t="shared" si="0"/>
        <v>87.62388888888889</v>
      </c>
      <c r="K61" s="19">
        <f t="shared" si="9"/>
        <v>55000</v>
      </c>
      <c r="L61" s="19">
        <f t="shared" si="9"/>
        <v>50000</v>
      </c>
      <c r="M61" s="19">
        <f t="shared" si="9"/>
        <v>50000</v>
      </c>
    </row>
    <row r="62" spans="1:13" ht="27" customHeight="1">
      <c r="A62" s="46" t="s">
        <v>57</v>
      </c>
      <c r="B62" s="82">
        <f t="shared" si="7"/>
        <v>518</v>
      </c>
      <c r="C62" s="53" t="s">
        <v>10</v>
      </c>
      <c r="D62" s="55">
        <v>10</v>
      </c>
      <c r="E62" s="56" t="s">
        <v>137</v>
      </c>
      <c r="F62" s="53" t="s">
        <v>24</v>
      </c>
      <c r="G62" s="37">
        <v>8000</v>
      </c>
      <c r="H62" s="37">
        <v>18000</v>
      </c>
      <c r="I62" s="37">
        <v>15772.3</v>
      </c>
      <c r="J62" s="37">
        <f t="shared" si="0"/>
        <v>87.62388888888889</v>
      </c>
      <c r="K62" s="19">
        <v>55000</v>
      </c>
      <c r="L62" s="19">
        <v>50000</v>
      </c>
      <c r="M62" s="19">
        <v>50000</v>
      </c>
    </row>
    <row r="63" spans="1:13" ht="15" customHeight="1" hidden="1">
      <c r="A63" s="57" t="s">
        <v>27</v>
      </c>
      <c r="B63" s="82">
        <f t="shared" si="7"/>
        <v>518</v>
      </c>
      <c r="C63" s="53" t="s">
        <v>10</v>
      </c>
      <c r="D63" s="55">
        <v>10</v>
      </c>
      <c r="E63" s="55">
        <v>2026700</v>
      </c>
      <c r="F63" s="53" t="s">
        <v>28</v>
      </c>
      <c r="G63" s="37"/>
      <c r="H63" s="37"/>
      <c r="I63" s="37"/>
      <c r="J63" s="37" t="e">
        <f t="shared" si="0"/>
        <v>#DIV/0!</v>
      </c>
      <c r="K63" s="19"/>
      <c r="L63" s="19">
        <v>0</v>
      </c>
      <c r="M63" s="18" t="e">
        <f>L63-#REF!</f>
        <v>#REF!</v>
      </c>
    </row>
    <row r="64" spans="1:13" ht="15" customHeight="1" hidden="1">
      <c r="A64" s="57" t="s">
        <v>30</v>
      </c>
      <c r="B64" s="82">
        <f t="shared" si="7"/>
        <v>518</v>
      </c>
      <c r="C64" s="53" t="s">
        <v>10</v>
      </c>
      <c r="D64" s="55">
        <v>10</v>
      </c>
      <c r="E64" s="55">
        <v>2026700</v>
      </c>
      <c r="F64" s="53" t="s">
        <v>29</v>
      </c>
      <c r="G64" s="37"/>
      <c r="H64" s="37"/>
      <c r="I64" s="37"/>
      <c r="J64" s="37" t="e">
        <f t="shared" si="0"/>
        <v>#DIV/0!</v>
      </c>
      <c r="K64" s="19"/>
      <c r="L64" s="19">
        <v>0</v>
      </c>
      <c r="M64" s="18" t="e">
        <f>L64-#REF!</f>
        <v>#REF!</v>
      </c>
    </row>
    <row r="65" spans="1:13" ht="0" customHeight="1" hidden="1">
      <c r="A65" s="71" t="s">
        <v>41</v>
      </c>
      <c r="B65" s="82">
        <f t="shared" si="7"/>
        <v>518</v>
      </c>
      <c r="C65" s="48" t="s">
        <v>7</v>
      </c>
      <c r="D65" s="49" t="s">
        <v>11</v>
      </c>
      <c r="E65" s="49" t="s">
        <v>13</v>
      </c>
      <c r="F65" s="50" t="s">
        <v>8</v>
      </c>
      <c r="G65" s="36"/>
      <c r="H65" s="36"/>
      <c r="I65" s="36"/>
      <c r="J65" s="37" t="e">
        <f t="shared" si="0"/>
        <v>#DIV/0!</v>
      </c>
      <c r="K65" s="18"/>
      <c r="L65" s="18">
        <f>L69</f>
        <v>0</v>
      </c>
      <c r="M65" s="18" t="e">
        <f>L65-#REF!</f>
        <v>#REF!</v>
      </c>
    </row>
    <row r="66" spans="1:13" s="13" customFormat="1" ht="15" customHeight="1" hidden="1">
      <c r="A66" s="72" t="s">
        <v>42</v>
      </c>
      <c r="B66" s="82">
        <f>B45</f>
        <v>518</v>
      </c>
      <c r="C66" s="48" t="s">
        <v>7</v>
      </c>
      <c r="D66" s="49" t="s">
        <v>36</v>
      </c>
      <c r="E66" s="49" t="s">
        <v>13</v>
      </c>
      <c r="F66" s="50" t="s">
        <v>8</v>
      </c>
      <c r="G66" s="36"/>
      <c r="H66" s="36"/>
      <c r="I66" s="36"/>
      <c r="J66" s="37" t="e">
        <f t="shared" si="0"/>
        <v>#DIV/0!</v>
      </c>
      <c r="K66" s="18"/>
      <c r="L66" s="18">
        <f>L67</f>
        <v>0</v>
      </c>
      <c r="M66" s="18" t="e">
        <f>L66-#REF!</f>
        <v>#REF!</v>
      </c>
    </row>
    <row r="67" spans="1:13" ht="25.5" customHeight="1" hidden="1">
      <c r="A67" s="46" t="s">
        <v>45</v>
      </c>
      <c r="B67" s="82">
        <f>B49</f>
        <v>518</v>
      </c>
      <c r="C67" s="45" t="s">
        <v>7</v>
      </c>
      <c r="D67" s="66" t="s">
        <v>36</v>
      </c>
      <c r="E67" s="66">
        <v>5210206</v>
      </c>
      <c r="F67" s="73" t="s">
        <v>23</v>
      </c>
      <c r="G67" s="37"/>
      <c r="H67" s="37"/>
      <c r="I67" s="37"/>
      <c r="J67" s="37" t="e">
        <f aca="true" t="shared" si="10" ref="J67:J118">I67/H67*100</f>
        <v>#DIV/0!</v>
      </c>
      <c r="K67" s="19"/>
      <c r="L67" s="19">
        <f>L68</f>
        <v>0</v>
      </c>
      <c r="M67" s="18" t="e">
        <f>L67-#REF!</f>
        <v>#REF!</v>
      </c>
    </row>
    <row r="68" spans="1:13" ht="22.5" customHeight="1" hidden="1">
      <c r="A68" s="46" t="s">
        <v>26</v>
      </c>
      <c r="B68" s="82">
        <f>B50</f>
        <v>518</v>
      </c>
      <c r="C68" s="45" t="s">
        <v>7</v>
      </c>
      <c r="D68" s="66" t="s">
        <v>36</v>
      </c>
      <c r="E68" s="66">
        <v>5210206</v>
      </c>
      <c r="F68" s="73" t="s">
        <v>24</v>
      </c>
      <c r="G68" s="37"/>
      <c r="H68" s="37"/>
      <c r="I68" s="37"/>
      <c r="J68" s="37" t="e">
        <f t="shared" si="10"/>
        <v>#DIV/0!</v>
      </c>
      <c r="K68" s="19"/>
      <c r="L68" s="19"/>
      <c r="M68" s="18" t="e">
        <f>L68-#REF!</f>
        <v>#REF!</v>
      </c>
    </row>
    <row r="69" spans="1:13" s="13" customFormat="1" ht="15" customHeight="1" hidden="1">
      <c r="A69" s="65" t="s">
        <v>44</v>
      </c>
      <c r="B69" s="82">
        <f>B51</f>
        <v>518</v>
      </c>
      <c r="C69" s="48" t="s">
        <v>7</v>
      </c>
      <c r="D69" s="48" t="s">
        <v>43</v>
      </c>
      <c r="E69" s="49" t="s">
        <v>13</v>
      </c>
      <c r="F69" s="50" t="s">
        <v>8</v>
      </c>
      <c r="G69" s="36"/>
      <c r="H69" s="36"/>
      <c r="I69" s="36"/>
      <c r="J69" s="37" t="e">
        <f t="shared" si="10"/>
        <v>#DIV/0!</v>
      </c>
      <c r="K69" s="18"/>
      <c r="L69" s="18">
        <f>L70+L73</f>
        <v>0</v>
      </c>
      <c r="M69" s="18" t="e">
        <f>L69-#REF!</f>
        <v>#REF!</v>
      </c>
    </row>
    <row r="70" spans="1:13" ht="15" customHeight="1" hidden="1">
      <c r="A70" s="46" t="s">
        <v>51</v>
      </c>
      <c r="B70" s="82">
        <f>B52</f>
        <v>518</v>
      </c>
      <c r="C70" s="44" t="s">
        <v>7</v>
      </c>
      <c r="D70" s="44" t="s">
        <v>43</v>
      </c>
      <c r="E70" s="51">
        <v>3400300</v>
      </c>
      <c r="F70" s="44" t="s">
        <v>8</v>
      </c>
      <c r="G70" s="37"/>
      <c r="H70" s="37"/>
      <c r="I70" s="37"/>
      <c r="J70" s="37" t="e">
        <f t="shared" si="10"/>
        <v>#DIV/0!</v>
      </c>
      <c r="K70" s="21"/>
      <c r="L70" s="21">
        <f>L71</f>
        <v>0</v>
      </c>
      <c r="M70" s="18" t="e">
        <f>L70-#REF!</f>
        <v>#REF!</v>
      </c>
    </row>
    <row r="71" spans="1:13" ht="15" customHeight="1" hidden="1">
      <c r="A71" s="46" t="s">
        <v>25</v>
      </c>
      <c r="B71" s="82">
        <f>B53</f>
        <v>518</v>
      </c>
      <c r="C71" s="45" t="s">
        <v>7</v>
      </c>
      <c r="D71" s="45" t="s">
        <v>43</v>
      </c>
      <c r="E71" s="66">
        <v>3400300</v>
      </c>
      <c r="F71" s="73" t="s">
        <v>23</v>
      </c>
      <c r="G71" s="37"/>
      <c r="H71" s="37"/>
      <c r="I71" s="37"/>
      <c r="J71" s="37" t="e">
        <f t="shared" si="10"/>
        <v>#DIV/0!</v>
      </c>
      <c r="K71" s="19"/>
      <c r="L71" s="19">
        <f>L72</f>
        <v>0</v>
      </c>
      <c r="M71" s="18" t="e">
        <f>L71-#REF!</f>
        <v>#REF!</v>
      </c>
    </row>
    <row r="72" spans="1:13" ht="22.5" customHeight="1" hidden="1">
      <c r="A72" s="46" t="s">
        <v>26</v>
      </c>
      <c r="B72" s="82">
        <f aca="true" t="shared" si="11" ref="B72:B103">B56</f>
        <v>518</v>
      </c>
      <c r="C72" s="45" t="s">
        <v>7</v>
      </c>
      <c r="D72" s="45" t="s">
        <v>43</v>
      </c>
      <c r="E72" s="66">
        <v>3400300</v>
      </c>
      <c r="F72" s="73" t="s">
        <v>24</v>
      </c>
      <c r="G72" s="37"/>
      <c r="H72" s="37"/>
      <c r="I72" s="37"/>
      <c r="J72" s="37" t="e">
        <f t="shared" si="10"/>
        <v>#DIV/0!</v>
      </c>
      <c r="K72" s="19"/>
      <c r="L72" s="19"/>
      <c r="M72" s="18" t="e">
        <f>L72-#REF!</f>
        <v>#REF!</v>
      </c>
    </row>
    <row r="73" spans="1:13" ht="22.5" customHeight="1" hidden="1">
      <c r="A73" s="46" t="s">
        <v>52</v>
      </c>
      <c r="B73" s="82">
        <f t="shared" si="11"/>
        <v>518</v>
      </c>
      <c r="C73" s="45" t="s">
        <v>7</v>
      </c>
      <c r="D73" s="45" t="s">
        <v>43</v>
      </c>
      <c r="E73" s="66">
        <v>3380000</v>
      </c>
      <c r="F73" s="56" t="s">
        <v>8</v>
      </c>
      <c r="G73" s="37"/>
      <c r="H73" s="37"/>
      <c r="I73" s="37"/>
      <c r="J73" s="37" t="e">
        <f t="shared" si="10"/>
        <v>#DIV/0!</v>
      </c>
      <c r="K73" s="19"/>
      <c r="L73" s="19">
        <f>L74</f>
        <v>0</v>
      </c>
      <c r="M73" s="18" t="e">
        <f>L73-#REF!</f>
        <v>#REF!</v>
      </c>
    </row>
    <row r="74" spans="1:13" ht="33.75" customHeight="1" hidden="1">
      <c r="A74" s="46" t="s">
        <v>37</v>
      </c>
      <c r="B74" s="82">
        <f t="shared" si="11"/>
        <v>518</v>
      </c>
      <c r="C74" s="45" t="s">
        <v>7</v>
      </c>
      <c r="D74" s="45" t="s">
        <v>43</v>
      </c>
      <c r="E74" s="66">
        <v>3380000</v>
      </c>
      <c r="F74" s="56" t="s">
        <v>47</v>
      </c>
      <c r="G74" s="37"/>
      <c r="H74" s="37"/>
      <c r="I74" s="37"/>
      <c r="J74" s="37" t="e">
        <f t="shared" si="10"/>
        <v>#DIV/0!</v>
      </c>
      <c r="K74" s="19"/>
      <c r="L74" s="19">
        <f>L75</f>
        <v>0</v>
      </c>
      <c r="M74" s="18" t="e">
        <f>L74-#REF!</f>
        <v>#REF!</v>
      </c>
    </row>
    <row r="75" spans="1:13" ht="22.5" customHeight="1" hidden="1">
      <c r="A75" s="46" t="s">
        <v>49</v>
      </c>
      <c r="B75" s="82">
        <f t="shared" si="11"/>
        <v>518</v>
      </c>
      <c r="C75" s="45" t="s">
        <v>7</v>
      </c>
      <c r="D75" s="45" t="s">
        <v>43</v>
      </c>
      <c r="E75" s="66">
        <v>3380000</v>
      </c>
      <c r="F75" s="56" t="s">
        <v>46</v>
      </c>
      <c r="G75" s="37"/>
      <c r="H75" s="37"/>
      <c r="I75" s="37"/>
      <c r="J75" s="37" t="e">
        <f t="shared" si="10"/>
        <v>#DIV/0!</v>
      </c>
      <c r="K75" s="19"/>
      <c r="L75" s="19"/>
      <c r="M75" s="18" t="e">
        <f>L75-#REF!</f>
        <v>#REF!</v>
      </c>
    </row>
    <row r="76" spans="1:13" ht="12.75">
      <c r="A76" s="60" t="s">
        <v>98</v>
      </c>
      <c r="B76" s="81">
        <f t="shared" si="11"/>
        <v>518</v>
      </c>
      <c r="C76" s="39" t="s">
        <v>7</v>
      </c>
      <c r="D76" s="59" t="s">
        <v>11</v>
      </c>
      <c r="E76" s="40"/>
      <c r="F76" s="39"/>
      <c r="G76" s="41">
        <f>G81+G84</f>
        <v>887444</v>
      </c>
      <c r="H76" s="41">
        <f>H81+H84</f>
        <v>1563764</v>
      </c>
      <c r="I76" s="41">
        <f>I81+I84</f>
        <v>1119008.1</v>
      </c>
      <c r="J76" s="42">
        <f t="shared" si="10"/>
        <v>71.55863033040792</v>
      </c>
      <c r="K76" s="18" t="e">
        <f>K84+#REF!+K77</f>
        <v>#REF!</v>
      </c>
      <c r="L76" s="18" t="e">
        <f>L84+#REF!+L77</f>
        <v>#REF!</v>
      </c>
      <c r="M76" s="18" t="e">
        <f>M84+#REF!+M77</f>
        <v>#REF!</v>
      </c>
    </row>
    <row r="77" spans="1:13" ht="12.75" hidden="1">
      <c r="A77" s="67" t="s">
        <v>74</v>
      </c>
      <c r="B77" s="71">
        <f t="shared" si="11"/>
        <v>518</v>
      </c>
      <c r="C77" s="48" t="s">
        <v>7</v>
      </c>
      <c r="D77" s="48" t="s">
        <v>9</v>
      </c>
      <c r="E77" s="62"/>
      <c r="F77" s="48"/>
      <c r="G77" s="36">
        <f aca="true" t="shared" si="12" ref="G77:I79">G78</f>
        <v>0</v>
      </c>
      <c r="H77" s="36">
        <f t="shared" si="12"/>
        <v>0</v>
      </c>
      <c r="I77" s="36">
        <f t="shared" si="12"/>
        <v>0</v>
      </c>
      <c r="J77" s="37" t="e">
        <f t="shared" si="10"/>
        <v>#DIV/0!</v>
      </c>
      <c r="K77" s="18">
        <f aca="true" t="shared" si="13" ref="K77:M79">K78</f>
        <v>385140</v>
      </c>
      <c r="L77" s="18">
        <f t="shared" si="13"/>
        <v>0</v>
      </c>
      <c r="M77" s="18">
        <f t="shared" si="13"/>
        <v>0</v>
      </c>
    </row>
    <row r="78" spans="1:13" ht="12.75" customHeight="1" hidden="1">
      <c r="A78" s="46" t="s">
        <v>75</v>
      </c>
      <c r="B78" s="71">
        <f t="shared" si="11"/>
        <v>518</v>
      </c>
      <c r="C78" s="44" t="s">
        <v>7</v>
      </c>
      <c r="D78" s="44" t="s">
        <v>9</v>
      </c>
      <c r="E78" s="44"/>
      <c r="F78" s="45"/>
      <c r="G78" s="37">
        <f t="shared" si="12"/>
        <v>0</v>
      </c>
      <c r="H78" s="37">
        <f t="shared" si="12"/>
        <v>0</v>
      </c>
      <c r="I78" s="37">
        <f t="shared" si="12"/>
        <v>0</v>
      </c>
      <c r="J78" s="37" t="e">
        <f t="shared" si="10"/>
        <v>#DIV/0!</v>
      </c>
      <c r="K78" s="21">
        <f t="shared" si="13"/>
        <v>385140</v>
      </c>
      <c r="L78" s="21">
        <f t="shared" si="13"/>
        <v>0</v>
      </c>
      <c r="M78" s="21">
        <f t="shared" si="13"/>
        <v>0</v>
      </c>
    </row>
    <row r="79" spans="1:13" ht="12.75" customHeight="1" hidden="1">
      <c r="A79" s="46" t="s">
        <v>60</v>
      </c>
      <c r="B79" s="71">
        <f t="shared" si="11"/>
        <v>518</v>
      </c>
      <c r="C79" s="44" t="s">
        <v>7</v>
      </c>
      <c r="D79" s="44" t="s">
        <v>9</v>
      </c>
      <c r="E79" s="44"/>
      <c r="F79" s="45"/>
      <c r="G79" s="37">
        <f t="shared" si="12"/>
        <v>0</v>
      </c>
      <c r="H79" s="37">
        <f t="shared" si="12"/>
        <v>0</v>
      </c>
      <c r="I79" s="37">
        <f t="shared" si="12"/>
        <v>0</v>
      </c>
      <c r="J79" s="37" t="e">
        <f t="shared" si="10"/>
        <v>#DIV/0!</v>
      </c>
      <c r="K79" s="21">
        <f t="shared" si="13"/>
        <v>385140</v>
      </c>
      <c r="L79" s="21">
        <f t="shared" si="13"/>
        <v>0</v>
      </c>
      <c r="M79" s="21">
        <f t="shared" si="13"/>
        <v>0</v>
      </c>
    </row>
    <row r="80" spans="1:13" ht="12.75" customHeight="1" hidden="1">
      <c r="A80" s="46" t="s">
        <v>57</v>
      </c>
      <c r="B80" s="71">
        <f t="shared" si="11"/>
        <v>518</v>
      </c>
      <c r="C80" s="44" t="s">
        <v>7</v>
      </c>
      <c r="D80" s="44" t="s">
        <v>9</v>
      </c>
      <c r="E80" s="44"/>
      <c r="F80" s="44"/>
      <c r="G80" s="37"/>
      <c r="H80" s="37"/>
      <c r="I80" s="37"/>
      <c r="J80" s="37" t="e">
        <f t="shared" si="10"/>
        <v>#DIV/0!</v>
      </c>
      <c r="K80" s="21">
        <v>385140</v>
      </c>
      <c r="L80" s="21">
        <v>0</v>
      </c>
      <c r="M80" s="21">
        <v>0</v>
      </c>
    </row>
    <row r="81" spans="1:13" ht="18" customHeight="1">
      <c r="A81" s="65" t="s">
        <v>95</v>
      </c>
      <c r="B81" s="71">
        <f t="shared" si="11"/>
        <v>518</v>
      </c>
      <c r="C81" s="45" t="s">
        <v>7</v>
      </c>
      <c r="D81" s="45" t="s">
        <v>50</v>
      </c>
      <c r="E81" s="45"/>
      <c r="F81" s="45"/>
      <c r="G81" s="37">
        <f aca="true" t="shared" si="14" ref="G81:I82">G82</f>
        <v>0</v>
      </c>
      <c r="H81" s="37">
        <f t="shared" si="14"/>
        <v>31320</v>
      </c>
      <c r="I81" s="37">
        <f t="shared" si="14"/>
        <v>31320</v>
      </c>
      <c r="J81" s="37">
        <f t="shared" si="10"/>
        <v>100</v>
      </c>
      <c r="K81" s="21"/>
      <c r="L81" s="21"/>
      <c r="M81" s="21"/>
    </row>
    <row r="82" spans="1:13" ht="21" customHeight="1">
      <c r="A82" s="46" t="s">
        <v>60</v>
      </c>
      <c r="B82" s="71">
        <v>518</v>
      </c>
      <c r="C82" s="45" t="s">
        <v>7</v>
      </c>
      <c r="D82" s="45" t="s">
        <v>50</v>
      </c>
      <c r="E82" s="45" t="s">
        <v>119</v>
      </c>
      <c r="F82" s="45" t="s">
        <v>23</v>
      </c>
      <c r="G82" s="37">
        <f>G83</f>
        <v>0</v>
      </c>
      <c r="H82" s="37">
        <f t="shared" si="14"/>
        <v>31320</v>
      </c>
      <c r="I82" s="37">
        <f t="shared" si="14"/>
        <v>31320</v>
      </c>
      <c r="J82" s="37">
        <f t="shared" si="10"/>
        <v>100</v>
      </c>
      <c r="K82" s="21"/>
      <c r="L82" s="21"/>
      <c r="M82" s="21"/>
    </row>
    <row r="83" spans="1:13" ht="18.75" customHeight="1">
      <c r="A83" s="46" t="s">
        <v>57</v>
      </c>
      <c r="B83" s="71">
        <f t="shared" si="11"/>
        <v>518</v>
      </c>
      <c r="C83" s="45" t="s">
        <v>7</v>
      </c>
      <c r="D83" s="45" t="s">
        <v>50</v>
      </c>
      <c r="E83" s="45" t="s">
        <v>129</v>
      </c>
      <c r="F83" s="45" t="s">
        <v>94</v>
      </c>
      <c r="G83" s="37">
        <v>0</v>
      </c>
      <c r="H83" s="37">
        <v>31320</v>
      </c>
      <c r="I83" s="37">
        <v>31320</v>
      </c>
      <c r="J83" s="37">
        <f t="shared" si="10"/>
        <v>100</v>
      </c>
      <c r="K83" s="21"/>
      <c r="L83" s="21"/>
      <c r="M83" s="21"/>
    </row>
    <row r="84" spans="1:13" ht="18.75" customHeight="1">
      <c r="A84" s="67" t="s">
        <v>42</v>
      </c>
      <c r="B84" s="71">
        <f t="shared" si="11"/>
        <v>518</v>
      </c>
      <c r="C84" s="48" t="s">
        <v>7</v>
      </c>
      <c r="D84" s="48" t="s">
        <v>36</v>
      </c>
      <c r="E84" s="50"/>
      <c r="F84" s="48"/>
      <c r="G84" s="36">
        <f>G85</f>
        <v>887444</v>
      </c>
      <c r="H84" s="36">
        <f>H85</f>
        <v>1532444</v>
      </c>
      <c r="I84" s="36">
        <f>I85</f>
        <v>1087688.1</v>
      </c>
      <c r="J84" s="37">
        <f>I84/H84*100</f>
        <v>70.97734729621442</v>
      </c>
      <c r="K84" s="18" t="e">
        <f>K85+#REF!</f>
        <v>#REF!</v>
      </c>
      <c r="L84" s="18" t="e">
        <f>L85</f>
        <v>#REF!</v>
      </c>
      <c r="M84" s="18" t="e">
        <f>M85</f>
        <v>#REF!</v>
      </c>
    </row>
    <row r="85" spans="1:13" s="27" customFormat="1" ht="112.5" customHeight="1">
      <c r="A85" s="70" t="s">
        <v>71</v>
      </c>
      <c r="B85" s="82">
        <f t="shared" si="11"/>
        <v>518</v>
      </c>
      <c r="C85" s="53" t="s">
        <v>7</v>
      </c>
      <c r="D85" s="45" t="s">
        <v>36</v>
      </c>
      <c r="E85" s="56" t="s">
        <v>104</v>
      </c>
      <c r="F85" s="45"/>
      <c r="G85" s="37">
        <f>G87</f>
        <v>887444</v>
      </c>
      <c r="H85" s="37">
        <f>H87</f>
        <v>1532444</v>
      </c>
      <c r="I85" s="37">
        <f>I87</f>
        <v>1087688.1</v>
      </c>
      <c r="J85" s="37">
        <f t="shared" si="10"/>
        <v>70.97734729621442</v>
      </c>
      <c r="K85" s="19" t="e">
        <f>K87</f>
        <v>#REF!</v>
      </c>
      <c r="L85" s="19" t="e">
        <f>L87</f>
        <v>#REF!</v>
      </c>
      <c r="M85" s="19" t="e">
        <f>M87</f>
        <v>#REF!</v>
      </c>
    </row>
    <row r="86" spans="1:13" s="27" customFormat="1" ht="21.75" customHeight="1">
      <c r="A86" s="46" t="s">
        <v>60</v>
      </c>
      <c r="B86" s="82">
        <f t="shared" si="11"/>
        <v>518</v>
      </c>
      <c r="C86" s="53" t="s">
        <v>7</v>
      </c>
      <c r="D86" s="45" t="s">
        <v>36</v>
      </c>
      <c r="E86" s="56" t="s">
        <v>130</v>
      </c>
      <c r="F86" s="45" t="s">
        <v>23</v>
      </c>
      <c r="G86" s="37">
        <f>G87</f>
        <v>887444</v>
      </c>
      <c r="H86" s="37">
        <f>H87</f>
        <v>1532444</v>
      </c>
      <c r="I86" s="37">
        <f>I87</f>
        <v>1087688.1</v>
      </c>
      <c r="J86" s="37">
        <f t="shared" si="10"/>
        <v>70.97734729621442</v>
      </c>
      <c r="K86" s="19"/>
      <c r="L86" s="19"/>
      <c r="M86" s="19"/>
    </row>
    <row r="87" spans="1:13" ht="23.25" customHeight="1">
      <c r="A87" s="46" t="s">
        <v>57</v>
      </c>
      <c r="B87" s="82">
        <f t="shared" si="11"/>
        <v>518</v>
      </c>
      <c r="C87" s="53" t="s">
        <v>7</v>
      </c>
      <c r="D87" s="44" t="s">
        <v>36</v>
      </c>
      <c r="E87" s="56" t="s">
        <v>130</v>
      </c>
      <c r="F87" s="45" t="s">
        <v>94</v>
      </c>
      <c r="G87" s="37">
        <v>887444</v>
      </c>
      <c r="H87" s="37">
        <v>1532444</v>
      </c>
      <c r="I87" s="37">
        <v>1087688.1</v>
      </c>
      <c r="J87" s="37">
        <f t="shared" si="10"/>
        <v>70.97734729621442</v>
      </c>
      <c r="K87" s="19" t="e">
        <f>#REF!</f>
        <v>#REF!</v>
      </c>
      <c r="L87" s="19" t="e">
        <f>#REF!</f>
        <v>#REF!</v>
      </c>
      <c r="M87" s="19" t="e">
        <f>#REF!</f>
        <v>#REF!</v>
      </c>
    </row>
    <row r="88" spans="1:13" ht="15.75" customHeight="1" hidden="1">
      <c r="A88" s="65" t="s">
        <v>48</v>
      </c>
      <c r="B88" s="82">
        <f t="shared" si="11"/>
        <v>518</v>
      </c>
      <c r="C88" s="48" t="s">
        <v>9</v>
      </c>
      <c r="D88" s="48" t="s">
        <v>6</v>
      </c>
      <c r="E88" s="62" t="s">
        <v>61</v>
      </c>
      <c r="F88" s="48" t="s">
        <v>8</v>
      </c>
      <c r="G88" s="36">
        <f>G89</f>
        <v>0</v>
      </c>
      <c r="H88" s="36">
        <f>H89</f>
        <v>0</v>
      </c>
      <c r="I88" s="36">
        <f>I89</f>
        <v>0</v>
      </c>
      <c r="J88" s="37" t="e">
        <f t="shared" si="10"/>
        <v>#DIV/0!</v>
      </c>
      <c r="K88" s="18">
        <f>K89</f>
        <v>357000</v>
      </c>
      <c r="L88" s="18">
        <f>L89</f>
        <v>0</v>
      </c>
      <c r="M88" s="18">
        <f>M89</f>
        <v>0</v>
      </c>
    </row>
    <row r="89" spans="1:13" ht="27.75" customHeight="1" hidden="1">
      <c r="A89" s="46" t="s">
        <v>81</v>
      </c>
      <c r="B89" s="82">
        <f t="shared" si="11"/>
        <v>518</v>
      </c>
      <c r="C89" s="74" t="s">
        <v>9</v>
      </c>
      <c r="D89" s="74" t="s">
        <v>6</v>
      </c>
      <c r="E89" s="45" t="s">
        <v>79</v>
      </c>
      <c r="F89" s="53" t="s">
        <v>8</v>
      </c>
      <c r="G89" s="37">
        <f>G90+G92</f>
        <v>0</v>
      </c>
      <c r="H89" s="37">
        <f>H90+H92</f>
        <v>0</v>
      </c>
      <c r="I89" s="37">
        <f>I90+I92</f>
        <v>0</v>
      </c>
      <c r="J89" s="37" t="e">
        <f t="shared" si="10"/>
        <v>#DIV/0!</v>
      </c>
      <c r="K89" s="19">
        <f>K90+K92</f>
        <v>357000</v>
      </c>
      <c r="L89" s="19">
        <f>L90+L92</f>
        <v>0</v>
      </c>
      <c r="M89" s="19">
        <f>M90+M92</f>
        <v>0</v>
      </c>
    </row>
    <row r="90" spans="1:13" ht="39.75" customHeight="1" hidden="1">
      <c r="A90" s="46" t="s">
        <v>70</v>
      </c>
      <c r="B90" s="82">
        <f t="shared" si="11"/>
        <v>518</v>
      </c>
      <c r="C90" s="45" t="s">
        <v>9</v>
      </c>
      <c r="D90" s="45" t="s">
        <v>6</v>
      </c>
      <c r="E90" s="45" t="s">
        <v>79</v>
      </c>
      <c r="F90" s="53" t="s">
        <v>21</v>
      </c>
      <c r="G90" s="37">
        <f>G91</f>
        <v>0</v>
      </c>
      <c r="H90" s="37">
        <f>H91</f>
        <v>0</v>
      </c>
      <c r="I90" s="37">
        <f>I91</f>
        <v>0</v>
      </c>
      <c r="J90" s="37" t="e">
        <f t="shared" si="10"/>
        <v>#DIV/0!</v>
      </c>
      <c r="K90" s="19">
        <f>K91</f>
        <v>230693.25</v>
      </c>
      <c r="L90" s="19">
        <f>L91</f>
        <v>0</v>
      </c>
      <c r="M90" s="19">
        <f>M91</f>
        <v>0</v>
      </c>
    </row>
    <row r="91" spans="1:13" ht="15" customHeight="1" hidden="1">
      <c r="A91" s="46" t="s">
        <v>59</v>
      </c>
      <c r="B91" s="82">
        <f t="shared" si="11"/>
        <v>518</v>
      </c>
      <c r="C91" s="45" t="s">
        <v>9</v>
      </c>
      <c r="D91" s="45" t="s">
        <v>6</v>
      </c>
      <c r="E91" s="45" t="s">
        <v>79</v>
      </c>
      <c r="F91" s="53" t="s">
        <v>22</v>
      </c>
      <c r="G91" s="37"/>
      <c r="H91" s="37"/>
      <c r="I91" s="37"/>
      <c r="J91" s="37" t="e">
        <f t="shared" si="10"/>
        <v>#DIV/0!</v>
      </c>
      <c r="K91" s="19">
        <v>230693.25</v>
      </c>
      <c r="L91" s="19">
        <v>0</v>
      </c>
      <c r="M91" s="19">
        <v>0</v>
      </c>
    </row>
    <row r="92" spans="1:13" ht="15.75" customHeight="1" hidden="1">
      <c r="A92" s="46" t="s">
        <v>82</v>
      </c>
      <c r="B92" s="82">
        <f t="shared" si="11"/>
        <v>518</v>
      </c>
      <c r="C92" s="74" t="s">
        <v>9</v>
      </c>
      <c r="D92" s="74" t="s">
        <v>6</v>
      </c>
      <c r="E92" s="45" t="s">
        <v>79</v>
      </c>
      <c r="F92" s="53" t="s">
        <v>28</v>
      </c>
      <c r="G92" s="37">
        <f>G94+G93</f>
        <v>0</v>
      </c>
      <c r="H92" s="37">
        <f>H94+H93</f>
        <v>0</v>
      </c>
      <c r="I92" s="37">
        <f>I94+I93</f>
        <v>0</v>
      </c>
      <c r="J92" s="37" t="e">
        <f t="shared" si="10"/>
        <v>#DIV/0!</v>
      </c>
      <c r="K92" s="19">
        <f>K94+K93</f>
        <v>126306.75</v>
      </c>
      <c r="L92" s="19">
        <f>L94</f>
        <v>0</v>
      </c>
      <c r="M92" s="19">
        <f>M94</f>
        <v>0</v>
      </c>
    </row>
    <row r="93" spans="1:255" ht="15.75" customHeight="1" hidden="1">
      <c r="A93" s="57" t="s">
        <v>58</v>
      </c>
      <c r="B93" s="82">
        <f t="shared" si="11"/>
        <v>518</v>
      </c>
      <c r="C93" s="74" t="s">
        <v>50</v>
      </c>
      <c r="D93" s="45" t="s">
        <v>6</v>
      </c>
      <c r="E93" s="45" t="s">
        <v>79</v>
      </c>
      <c r="F93" s="53" t="s">
        <v>56</v>
      </c>
      <c r="G93" s="37">
        <v>0</v>
      </c>
      <c r="H93" s="37">
        <v>0</v>
      </c>
      <c r="I93" s="37">
        <v>0</v>
      </c>
      <c r="J93" s="37" t="e">
        <f t="shared" si="10"/>
        <v>#DIV/0!</v>
      </c>
      <c r="K93" s="19">
        <v>120000</v>
      </c>
      <c r="L93" s="19">
        <v>0</v>
      </c>
      <c r="M93" s="19">
        <v>0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13" ht="14.25" customHeight="1" hidden="1">
      <c r="A94" s="46" t="s">
        <v>83</v>
      </c>
      <c r="B94" s="82">
        <f t="shared" si="11"/>
        <v>518</v>
      </c>
      <c r="C94" s="74" t="s">
        <v>9</v>
      </c>
      <c r="D94" s="45" t="s">
        <v>6</v>
      </c>
      <c r="E94" s="45" t="s">
        <v>79</v>
      </c>
      <c r="F94" s="53" t="s">
        <v>80</v>
      </c>
      <c r="G94" s="37">
        <v>0</v>
      </c>
      <c r="H94" s="37">
        <v>0</v>
      </c>
      <c r="I94" s="37">
        <v>0</v>
      </c>
      <c r="J94" s="37" t="e">
        <f t="shared" si="10"/>
        <v>#DIV/0!</v>
      </c>
      <c r="K94" s="19">
        <v>6306.75</v>
      </c>
      <c r="L94" s="19">
        <v>0</v>
      </c>
      <c r="M94" s="19">
        <v>0</v>
      </c>
    </row>
    <row r="95" spans="1:13" ht="14.25" customHeight="1" hidden="1">
      <c r="A95" s="75" t="s">
        <v>44</v>
      </c>
      <c r="B95" s="71">
        <f t="shared" si="11"/>
        <v>518</v>
      </c>
      <c r="C95" s="48" t="s">
        <v>7</v>
      </c>
      <c r="D95" s="48" t="s">
        <v>43</v>
      </c>
      <c r="E95" s="48"/>
      <c r="F95" s="48"/>
      <c r="G95" s="36">
        <f>G96</f>
        <v>0</v>
      </c>
      <c r="H95" s="36">
        <v>0</v>
      </c>
      <c r="I95" s="36">
        <v>0</v>
      </c>
      <c r="J95" s="36" t="e">
        <f t="shared" si="10"/>
        <v>#DIV/0!</v>
      </c>
      <c r="K95" s="19"/>
      <c r="L95" s="19"/>
      <c r="M95" s="19"/>
    </row>
    <row r="96" spans="1:13" ht="14.25" customHeight="1" hidden="1">
      <c r="A96" s="46" t="s">
        <v>118</v>
      </c>
      <c r="B96" s="82">
        <f t="shared" si="11"/>
        <v>518</v>
      </c>
      <c r="C96" s="45" t="s">
        <v>7</v>
      </c>
      <c r="D96" s="45" t="s">
        <v>43</v>
      </c>
      <c r="E96" s="45" t="s">
        <v>117</v>
      </c>
      <c r="F96" s="53"/>
      <c r="G96" s="37">
        <f>G97</f>
        <v>0</v>
      </c>
      <c r="H96" s="37">
        <v>0</v>
      </c>
      <c r="I96" s="37">
        <v>0</v>
      </c>
      <c r="J96" s="37" t="e">
        <f t="shared" si="10"/>
        <v>#DIV/0!</v>
      </c>
      <c r="K96" s="19"/>
      <c r="L96" s="19"/>
      <c r="M96" s="19"/>
    </row>
    <row r="97" spans="1:13" ht="14.25" customHeight="1" hidden="1">
      <c r="A97" s="46" t="s">
        <v>60</v>
      </c>
      <c r="B97" s="82">
        <f t="shared" si="11"/>
        <v>518</v>
      </c>
      <c r="C97" s="45" t="s">
        <v>7</v>
      </c>
      <c r="D97" s="45" t="s">
        <v>43</v>
      </c>
      <c r="E97" s="45" t="s">
        <v>117</v>
      </c>
      <c r="F97" s="53" t="s">
        <v>23</v>
      </c>
      <c r="G97" s="37">
        <v>0</v>
      </c>
      <c r="H97" s="37">
        <v>0</v>
      </c>
      <c r="I97" s="37">
        <v>0</v>
      </c>
      <c r="J97" s="37" t="e">
        <f t="shared" si="10"/>
        <v>#DIV/0!</v>
      </c>
      <c r="K97" s="19"/>
      <c r="L97" s="19"/>
      <c r="M97" s="19"/>
    </row>
    <row r="98" spans="1:13" ht="14.25" customHeight="1" hidden="1">
      <c r="A98" s="46" t="s">
        <v>57</v>
      </c>
      <c r="B98" s="82">
        <f t="shared" si="11"/>
        <v>518</v>
      </c>
      <c r="C98" s="45" t="s">
        <v>7</v>
      </c>
      <c r="D98" s="45" t="s">
        <v>43</v>
      </c>
      <c r="E98" s="45" t="s">
        <v>117</v>
      </c>
      <c r="F98" s="53" t="s">
        <v>94</v>
      </c>
      <c r="G98" s="37">
        <v>0</v>
      </c>
      <c r="H98" s="37">
        <v>0</v>
      </c>
      <c r="I98" s="37">
        <v>0</v>
      </c>
      <c r="J98" s="37" t="e">
        <f t="shared" si="10"/>
        <v>#DIV/0!</v>
      </c>
      <c r="K98" s="19"/>
      <c r="L98" s="19"/>
      <c r="M98" s="19"/>
    </row>
    <row r="99" spans="1:13" ht="17.25" customHeight="1">
      <c r="A99" s="76" t="s">
        <v>97</v>
      </c>
      <c r="B99" s="83">
        <f t="shared" si="11"/>
        <v>518</v>
      </c>
      <c r="C99" s="68" t="s">
        <v>9</v>
      </c>
      <c r="D99" s="68"/>
      <c r="E99" s="40"/>
      <c r="F99" s="39"/>
      <c r="G99" s="42">
        <f>G100</f>
        <v>45000</v>
      </c>
      <c r="H99" s="42">
        <f>H100</f>
        <v>200313.62</v>
      </c>
      <c r="I99" s="42">
        <f>I100</f>
        <v>119335.82</v>
      </c>
      <c r="J99" s="37">
        <f t="shared" si="10"/>
        <v>59.57449124028611</v>
      </c>
      <c r="K99" s="19"/>
      <c r="L99" s="19"/>
      <c r="M99" s="19"/>
    </row>
    <row r="100" spans="1:13" ht="21.75" customHeight="1">
      <c r="A100" s="65" t="s">
        <v>96</v>
      </c>
      <c r="B100" s="71">
        <f t="shared" si="11"/>
        <v>518</v>
      </c>
      <c r="C100" s="48" t="s">
        <v>9</v>
      </c>
      <c r="D100" s="48" t="s">
        <v>10</v>
      </c>
      <c r="E100" s="48"/>
      <c r="F100" s="48"/>
      <c r="G100" s="36">
        <f>G101</f>
        <v>45000</v>
      </c>
      <c r="H100" s="36">
        <f>H101+H110+H117+H128</f>
        <v>200313.62</v>
      </c>
      <c r="I100" s="36">
        <f>I101+I110+I117+I128</f>
        <v>119335.82</v>
      </c>
      <c r="J100" s="37">
        <f>I100/H100*100</f>
        <v>59.57449124028611</v>
      </c>
      <c r="K100" s="18">
        <f>K101+K117</f>
        <v>1686632.6</v>
      </c>
      <c r="L100" s="18">
        <f>L101+L117</f>
        <v>1083437.6</v>
      </c>
      <c r="M100" s="18">
        <f>M101+M117</f>
        <v>1060112.6</v>
      </c>
    </row>
    <row r="101" spans="1:13" ht="16.5" customHeight="1">
      <c r="A101" s="61" t="s">
        <v>65</v>
      </c>
      <c r="B101" s="71">
        <f t="shared" si="11"/>
        <v>518</v>
      </c>
      <c r="C101" s="48" t="s">
        <v>9</v>
      </c>
      <c r="D101" s="48" t="s">
        <v>10</v>
      </c>
      <c r="E101" s="48" t="s">
        <v>105</v>
      </c>
      <c r="F101" s="48"/>
      <c r="G101" s="36">
        <f aca="true" t="shared" si="15" ref="G101:I102">G102</f>
        <v>45000</v>
      </c>
      <c r="H101" s="36">
        <f t="shared" si="15"/>
        <v>20000</v>
      </c>
      <c r="I101" s="36">
        <f t="shared" si="15"/>
        <v>0</v>
      </c>
      <c r="J101" s="37">
        <f t="shared" si="10"/>
        <v>0</v>
      </c>
      <c r="K101" s="18">
        <f aca="true" t="shared" si="16" ref="K101:M102">K102</f>
        <v>1060000</v>
      </c>
      <c r="L101" s="18">
        <f t="shared" si="16"/>
        <v>610000</v>
      </c>
      <c r="M101" s="18">
        <f t="shared" si="16"/>
        <v>610000</v>
      </c>
    </row>
    <row r="102" spans="1:13" ht="17.25" customHeight="1">
      <c r="A102" s="46" t="s">
        <v>60</v>
      </c>
      <c r="B102" s="82">
        <f t="shared" si="11"/>
        <v>518</v>
      </c>
      <c r="C102" s="53" t="s">
        <v>9</v>
      </c>
      <c r="D102" s="53" t="s">
        <v>10</v>
      </c>
      <c r="E102" s="45" t="s">
        <v>131</v>
      </c>
      <c r="F102" s="53" t="s">
        <v>23</v>
      </c>
      <c r="G102" s="37">
        <f>G103</f>
        <v>45000</v>
      </c>
      <c r="H102" s="37">
        <f t="shared" si="15"/>
        <v>20000</v>
      </c>
      <c r="I102" s="37">
        <v>0</v>
      </c>
      <c r="J102" s="37">
        <f t="shared" si="10"/>
        <v>0</v>
      </c>
      <c r="K102" s="19">
        <f t="shared" si="16"/>
        <v>1060000</v>
      </c>
      <c r="L102" s="19">
        <f t="shared" si="16"/>
        <v>610000</v>
      </c>
      <c r="M102" s="19">
        <f t="shared" si="16"/>
        <v>610000</v>
      </c>
    </row>
    <row r="103" spans="1:13" ht="13.5" customHeight="1">
      <c r="A103" s="46" t="s">
        <v>57</v>
      </c>
      <c r="B103" s="82">
        <f t="shared" si="11"/>
        <v>518</v>
      </c>
      <c r="C103" s="53" t="s">
        <v>9</v>
      </c>
      <c r="D103" s="53" t="s">
        <v>10</v>
      </c>
      <c r="E103" s="45" t="s">
        <v>131</v>
      </c>
      <c r="F103" s="53" t="s">
        <v>24</v>
      </c>
      <c r="G103" s="37">
        <v>45000</v>
      </c>
      <c r="H103" s="37">
        <v>20000</v>
      </c>
      <c r="I103" s="37">
        <v>0</v>
      </c>
      <c r="J103" s="37">
        <f t="shared" si="10"/>
        <v>0</v>
      </c>
      <c r="K103" s="19">
        <v>1060000</v>
      </c>
      <c r="L103" s="19">
        <v>610000</v>
      </c>
      <c r="M103" s="19">
        <v>610000</v>
      </c>
    </row>
    <row r="104" spans="1:13" ht="23.25" customHeight="1" hidden="1">
      <c r="A104" s="46" t="s">
        <v>18</v>
      </c>
      <c r="B104" s="82">
        <f aca="true" t="shared" si="17" ref="B104:B114">B88</f>
        <v>518</v>
      </c>
      <c r="C104" s="53" t="s">
        <v>9</v>
      </c>
      <c r="D104" s="53" t="s">
        <v>10</v>
      </c>
      <c r="E104" s="44" t="s">
        <v>16</v>
      </c>
      <c r="F104" s="53" t="s">
        <v>8</v>
      </c>
      <c r="G104" s="37"/>
      <c r="H104" s="37"/>
      <c r="I104" s="37"/>
      <c r="J104" s="37" t="e">
        <f t="shared" si="10"/>
        <v>#DIV/0!</v>
      </c>
      <c r="K104" s="19"/>
      <c r="L104" s="19">
        <v>0</v>
      </c>
      <c r="M104" s="18" t="e">
        <f>L104-#REF!</f>
        <v>#REF!</v>
      </c>
    </row>
    <row r="105" spans="1:13" ht="15.75" customHeight="1" hidden="1">
      <c r="A105" s="46" t="s">
        <v>25</v>
      </c>
      <c r="B105" s="82">
        <f t="shared" si="17"/>
        <v>518</v>
      </c>
      <c r="C105" s="53" t="s">
        <v>9</v>
      </c>
      <c r="D105" s="53" t="s">
        <v>10</v>
      </c>
      <c r="E105" s="44" t="s">
        <v>16</v>
      </c>
      <c r="F105" s="53" t="s">
        <v>23</v>
      </c>
      <c r="G105" s="37"/>
      <c r="H105" s="37"/>
      <c r="I105" s="37"/>
      <c r="J105" s="37" t="e">
        <f t="shared" si="10"/>
        <v>#DIV/0!</v>
      </c>
      <c r="K105" s="19"/>
      <c r="L105" s="19">
        <v>0</v>
      </c>
      <c r="M105" s="18" t="e">
        <f>L105-#REF!</f>
        <v>#REF!</v>
      </c>
    </row>
    <row r="106" spans="1:13" ht="15.75" customHeight="1" hidden="1">
      <c r="A106" s="46" t="s">
        <v>26</v>
      </c>
      <c r="B106" s="82">
        <f t="shared" si="17"/>
        <v>518</v>
      </c>
      <c r="C106" s="53" t="s">
        <v>9</v>
      </c>
      <c r="D106" s="53" t="s">
        <v>10</v>
      </c>
      <c r="E106" s="44" t="s">
        <v>16</v>
      </c>
      <c r="F106" s="53" t="s">
        <v>24</v>
      </c>
      <c r="G106" s="37"/>
      <c r="H106" s="37"/>
      <c r="I106" s="37"/>
      <c r="J106" s="37" t="e">
        <f t="shared" si="10"/>
        <v>#DIV/0!</v>
      </c>
      <c r="K106" s="19"/>
      <c r="L106" s="19">
        <v>0</v>
      </c>
      <c r="M106" s="18" t="e">
        <f>L106-#REF!</f>
        <v>#REF!</v>
      </c>
    </row>
    <row r="107" spans="1:13" s="13" customFormat="1" ht="13.5" customHeight="1" hidden="1">
      <c r="A107" s="65" t="s">
        <v>19</v>
      </c>
      <c r="B107" s="82">
        <f t="shared" si="17"/>
        <v>518</v>
      </c>
      <c r="C107" s="48" t="s">
        <v>9</v>
      </c>
      <c r="D107" s="48" t="s">
        <v>10</v>
      </c>
      <c r="E107" s="44" t="s">
        <v>17</v>
      </c>
      <c r="F107" s="48" t="s">
        <v>8</v>
      </c>
      <c r="G107" s="36"/>
      <c r="H107" s="36"/>
      <c r="I107" s="36"/>
      <c r="J107" s="37" t="e">
        <f t="shared" si="10"/>
        <v>#DIV/0!</v>
      </c>
      <c r="K107" s="18"/>
      <c r="L107" s="18">
        <f>L108</f>
        <v>0</v>
      </c>
      <c r="M107" s="18" t="e">
        <f>L107-#REF!</f>
        <v>#REF!</v>
      </c>
    </row>
    <row r="108" spans="1:13" ht="15" customHeight="1" hidden="1">
      <c r="A108" s="46" t="s">
        <v>25</v>
      </c>
      <c r="B108" s="82">
        <f t="shared" si="17"/>
        <v>518</v>
      </c>
      <c r="C108" s="53" t="s">
        <v>9</v>
      </c>
      <c r="D108" s="53" t="s">
        <v>10</v>
      </c>
      <c r="E108" s="44" t="s">
        <v>17</v>
      </c>
      <c r="F108" s="53" t="s">
        <v>23</v>
      </c>
      <c r="G108" s="37"/>
      <c r="H108" s="37"/>
      <c r="I108" s="37"/>
      <c r="J108" s="37" t="e">
        <f t="shared" si="10"/>
        <v>#DIV/0!</v>
      </c>
      <c r="K108" s="19"/>
      <c r="L108" s="19">
        <f>L109</f>
        <v>0</v>
      </c>
      <c r="M108" s="18" t="e">
        <f>L108-#REF!</f>
        <v>#REF!</v>
      </c>
    </row>
    <row r="109" spans="1:13" ht="15" customHeight="1" hidden="1">
      <c r="A109" s="46" t="s">
        <v>26</v>
      </c>
      <c r="B109" s="82">
        <f t="shared" si="17"/>
        <v>518</v>
      </c>
      <c r="C109" s="53" t="s">
        <v>9</v>
      </c>
      <c r="D109" s="53" t="s">
        <v>10</v>
      </c>
      <c r="E109" s="44" t="s">
        <v>17</v>
      </c>
      <c r="F109" s="53" t="s">
        <v>24</v>
      </c>
      <c r="G109" s="37"/>
      <c r="H109" s="37"/>
      <c r="I109" s="37"/>
      <c r="J109" s="37" t="e">
        <f t="shared" si="10"/>
        <v>#DIV/0!</v>
      </c>
      <c r="K109" s="19"/>
      <c r="L109" s="19"/>
      <c r="M109" s="18" t="e">
        <f>L109-#REF!</f>
        <v>#REF!</v>
      </c>
    </row>
    <row r="110" spans="1:13" ht="15" customHeight="1">
      <c r="A110" s="46"/>
      <c r="B110" s="71">
        <f t="shared" si="17"/>
        <v>518</v>
      </c>
      <c r="C110" s="48" t="s">
        <v>9</v>
      </c>
      <c r="D110" s="48" t="s">
        <v>10</v>
      </c>
      <c r="E110" s="48" t="s">
        <v>132</v>
      </c>
      <c r="F110" s="53" t="s">
        <v>8</v>
      </c>
      <c r="G110" s="37">
        <f aca="true" t="shared" si="18" ref="G110:I111">G111</f>
        <v>0</v>
      </c>
      <c r="H110" s="37">
        <f t="shared" si="18"/>
        <v>95635.93</v>
      </c>
      <c r="I110" s="37">
        <f t="shared" si="18"/>
        <v>90018.7</v>
      </c>
      <c r="J110" s="36">
        <f t="shared" si="10"/>
        <v>94.12644390032074</v>
      </c>
      <c r="K110" s="19"/>
      <c r="L110" s="19"/>
      <c r="M110" s="18"/>
    </row>
    <row r="111" spans="1:13" ht="15" customHeight="1">
      <c r="A111" s="46" t="s">
        <v>60</v>
      </c>
      <c r="B111" s="82">
        <f t="shared" si="17"/>
        <v>518</v>
      </c>
      <c r="C111" s="53" t="s">
        <v>9</v>
      </c>
      <c r="D111" s="53" t="s">
        <v>10</v>
      </c>
      <c r="E111" s="45" t="s">
        <v>132</v>
      </c>
      <c r="F111" s="53" t="s">
        <v>23</v>
      </c>
      <c r="G111" s="37">
        <v>0</v>
      </c>
      <c r="H111" s="37">
        <f t="shared" si="18"/>
        <v>95635.93</v>
      </c>
      <c r="I111" s="37">
        <f t="shared" si="18"/>
        <v>90018.7</v>
      </c>
      <c r="J111" s="36">
        <f t="shared" si="10"/>
        <v>94.12644390032074</v>
      </c>
      <c r="K111" s="19"/>
      <c r="L111" s="19"/>
      <c r="M111" s="18"/>
    </row>
    <row r="112" spans="1:13" ht="15" customHeight="1">
      <c r="A112" s="46" t="s">
        <v>57</v>
      </c>
      <c r="B112" s="82">
        <f t="shared" si="17"/>
        <v>518</v>
      </c>
      <c r="C112" s="53" t="s">
        <v>9</v>
      </c>
      <c r="D112" s="53" t="s">
        <v>10</v>
      </c>
      <c r="E112" s="45" t="s">
        <v>132</v>
      </c>
      <c r="F112" s="53" t="s">
        <v>24</v>
      </c>
      <c r="G112" s="37">
        <v>0</v>
      </c>
      <c r="H112" s="37">
        <v>95635.93</v>
      </c>
      <c r="I112" s="37">
        <v>90018.7</v>
      </c>
      <c r="J112" s="36">
        <f t="shared" si="10"/>
        <v>94.12644390032074</v>
      </c>
      <c r="K112" s="19"/>
      <c r="L112" s="19"/>
      <c r="M112" s="18"/>
    </row>
    <row r="113" spans="1:13" ht="15" customHeight="1" hidden="1">
      <c r="A113" s="57" t="s">
        <v>27</v>
      </c>
      <c r="B113" s="82">
        <f t="shared" si="17"/>
        <v>518</v>
      </c>
      <c r="C113" s="53" t="s">
        <v>9</v>
      </c>
      <c r="D113" s="53" t="s">
        <v>10</v>
      </c>
      <c r="E113" s="45" t="s">
        <v>132</v>
      </c>
      <c r="F113" s="53" t="s">
        <v>28</v>
      </c>
      <c r="G113" s="37">
        <v>0</v>
      </c>
      <c r="H113" s="37">
        <v>0</v>
      </c>
      <c r="I113" s="37">
        <v>0</v>
      </c>
      <c r="J113" s="36">
        <v>100</v>
      </c>
      <c r="K113" s="19"/>
      <c r="L113" s="19"/>
      <c r="M113" s="18"/>
    </row>
    <row r="114" spans="1:13" ht="15" customHeight="1" hidden="1">
      <c r="A114" s="57" t="s">
        <v>58</v>
      </c>
      <c r="B114" s="82">
        <f t="shared" si="17"/>
        <v>518</v>
      </c>
      <c r="C114" s="53" t="s">
        <v>9</v>
      </c>
      <c r="D114" s="53" t="s">
        <v>10</v>
      </c>
      <c r="E114" s="45" t="s">
        <v>132</v>
      </c>
      <c r="F114" s="53" t="s">
        <v>56</v>
      </c>
      <c r="G114" s="37">
        <v>0</v>
      </c>
      <c r="H114" s="37">
        <v>0</v>
      </c>
      <c r="I114" s="37">
        <v>0</v>
      </c>
      <c r="J114" s="36">
        <v>100</v>
      </c>
      <c r="K114" s="19"/>
      <c r="L114" s="19"/>
      <c r="M114" s="18"/>
    </row>
    <row r="115" spans="1:13" ht="15" customHeight="1" hidden="1">
      <c r="A115" s="46" t="s">
        <v>60</v>
      </c>
      <c r="B115" s="82">
        <f>B112</f>
        <v>518</v>
      </c>
      <c r="C115" s="53" t="s">
        <v>9</v>
      </c>
      <c r="D115" s="53" t="s">
        <v>10</v>
      </c>
      <c r="E115" s="45" t="s">
        <v>134</v>
      </c>
      <c r="F115" s="53" t="s">
        <v>23</v>
      </c>
      <c r="G115" s="37">
        <v>0</v>
      </c>
      <c r="H115" s="37">
        <v>0</v>
      </c>
      <c r="I115" s="37">
        <v>0</v>
      </c>
      <c r="J115" s="37" t="e">
        <f>I115/H115*100</f>
        <v>#DIV/0!</v>
      </c>
      <c r="K115" s="19"/>
      <c r="L115" s="19"/>
      <c r="M115" s="18"/>
    </row>
    <row r="116" spans="1:13" ht="15" customHeight="1" hidden="1">
      <c r="A116" s="46" t="s">
        <v>57</v>
      </c>
      <c r="B116" s="82">
        <f>B113</f>
        <v>518</v>
      </c>
      <c r="C116" s="53" t="s">
        <v>9</v>
      </c>
      <c r="D116" s="53" t="s">
        <v>10</v>
      </c>
      <c r="E116" s="45" t="s">
        <v>133</v>
      </c>
      <c r="F116" s="53" t="s">
        <v>24</v>
      </c>
      <c r="G116" s="36">
        <v>0</v>
      </c>
      <c r="H116" s="37">
        <v>0</v>
      </c>
      <c r="I116" s="37">
        <v>0</v>
      </c>
      <c r="J116" s="37" t="e">
        <f>I116/H116*100</f>
        <v>#DIV/0!</v>
      </c>
      <c r="K116" s="19"/>
      <c r="L116" s="19"/>
      <c r="M116" s="18"/>
    </row>
    <row r="117" spans="1:13" s="13" customFormat="1" ht="15" customHeight="1">
      <c r="A117" s="61" t="s">
        <v>66</v>
      </c>
      <c r="B117" s="71">
        <f aca="true" t="shared" si="19" ref="B117:B126">B97</f>
        <v>518</v>
      </c>
      <c r="C117" s="48" t="s">
        <v>9</v>
      </c>
      <c r="D117" s="48" t="s">
        <v>10</v>
      </c>
      <c r="E117" s="48" t="s">
        <v>106</v>
      </c>
      <c r="F117" s="48"/>
      <c r="G117" s="36">
        <f>G118</f>
        <v>0</v>
      </c>
      <c r="H117" s="36">
        <f>H118</f>
        <v>62340.04</v>
      </c>
      <c r="I117" s="36">
        <f>I118</f>
        <v>6979.47</v>
      </c>
      <c r="J117" s="36">
        <f t="shared" si="10"/>
        <v>11.195806098295733</v>
      </c>
      <c r="K117" s="18">
        <f>K118</f>
        <v>626632.6</v>
      </c>
      <c r="L117" s="18">
        <f>L118</f>
        <v>473437.6</v>
      </c>
      <c r="M117" s="18">
        <f>M118</f>
        <v>450112.6</v>
      </c>
    </row>
    <row r="118" spans="1:13" ht="15.75" customHeight="1">
      <c r="A118" s="46" t="s">
        <v>60</v>
      </c>
      <c r="B118" s="82">
        <f t="shared" si="19"/>
        <v>518</v>
      </c>
      <c r="C118" s="53" t="s">
        <v>9</v>
      </c>
      <c r="D118" s="53" t="s">
        <v>10</v>
      </c>
      <c r="E118" s="45" t="s">
        <v>135</v>
      </c>
      <c r="F118" s="53" t="s">
        <v>23</v>
      </c>
      <c r="G118" s="37">
        <f>G127</f>
        <v>0</v>
      </c>
      <c r="H118" s="37">
        <f>H127</f>
        <v>62340.04</v>
      </c>
      <c r="I118" s="37">
        <f>I127</f>
        <v>6979.47</v>
      </c>
      <c r="J118" s="37">
        <f t="shared" si="10"/>
        <v>11.195806098295733</v>
      </c>
      <c r="K118" s="19">
        <f>K127</f>
        <v>626632.6</v>
      </c>
      <c r="L118" s="19">
        <f>L127</f>
        <v>473437.6</v>
      </c>
      <c r="M118" s="19">
        <f>M127</f>
        <v>450112.6</v>
      </c>
    </row>
    <row r="119" spans="1:13" ht="15" customHeight="1" hidden="1">
      <c r="A119" s="77" t="s">
        <v>31</v>
      </c>
      <c r="B119" s="82">
        <f t="shared" si="19"/>
        <v>518</v>
      </c>
      <c r="C119" s="48" t="s">
        <v>33</v>
      </c>
      <c r="D119" s="48" t="s">
        <v>11</v>
      </c>
      <c r="E119" s="44" t="s">
        <v>67</v>
      </c>
      <c r="F119" s="48" t="s">
        <v>8</v>
      </c>
      <c r="G119" s="36"/>
      <c r="H119" s="36"/>
      <c r="I119" s="36"/>
      <c r="J119" s="37" t="e">
        <f aca="true" t="shared" si="20" ref="J119:J126">I119/H119*100</f>
        <v>#DIV/0!</v>
      </c>
      <c r="K119" s="18"/>
      <c r="L119" s="19">
        <f>L120</f>
        <v>0</v>
      </c>
      <c r="M119" s="19" t="e">
        <f>L119-#REF!</f>
        <v>#REF!</v>
      </c>
    </row>
    <row r="120" spans="1:13" s="13" customFormat="1" ht="15" customHeight="1" hidden="1">
      <c r="A120" s="65" t="s">
        <v>32</v>
      </c>
      <c r="B120" s="82">
        <f t="shared" si="19"/>
        <v>518</v>
      </c>
      <c r="C120" s="48" t="s">
        <v>33</v>
      </c>
      <c r="D120" s="48" t="s">
        <v>33</v>
      </c>
      <c r="E120" s="44" t="s">
        <v>67</v>
      </c>
      <c r="F120" s="48" t="s">
        <v>8</v>
      </c>
      <c r="G120" s="36"/>
      <c r="H120" s="36"/>
      <c r="I120" s="36"/>
      <c r="J120" s="37" t="e">
        <f t="shared" si="20"/>
        <v>#DIV/0!</v>
      </c>
      <c r="K120" s="18"/>
      <c r="L120" s="19"/>
      <c r="M120" s="19" t="e">
        <f>L120-#REF!</f>
        <v>#REF!</v>
      </c>
    </row>
    <row r="121" spans="1:13" ht="15" customHeight="1" hidden="1">
      <c r="A121" s="46" t="s">
        <v>55</v>
      </c>
      <c r="B121" s="82">
        <f t="shared" si="19"/>
        <v>518</v>
      </c>
      <c r="C121" s="53" t="s">
        <v>33</v>
      </c>
      <c r="D121" s="53" t="s">
        <v>33</v>
      </c>
      <c r="E121" s="44" t="s">
        <v>67</v>
      </c>
      <c r="F121" s="53" t="s">
        <v>8</v>
      </c>
      <c r="G121" s="37"/>
      <c r="H121" s="37"/>
      <c r="I121" s="37"/>
      <c r="J121" s="37" t="e">
        <f t="shared" si="20"/>
        <v>#DIV/0!</v>
      </c>
      <c r="K121" s="19"/>
      <c r="L121" s="19"/>
      <c r="M121" s="19" t="e">
        <f>L121-#REF!</f>
        <v>#REF!</v>
      </c>
    </row>
    <row r="122" spans="1:13" ht="15" customHeight="1" hidden="1">
      <c r="A122" s="46" t="s">
        <v>25</v>
      </c>
      <c r="B122" s="82">
        <f t="shared" si="19"/>
        <v>518</v>
      </c>
      <c r="C122" s="53" t="s">
        <v>33</v>
      </c>
      <c r="D122" s="53" t="s">
        <v>33</v>
      </c>
      <c r="E122" s="44" t="s">
        <v>67</v>
      </c>
      <c r="F122" s="53" t="s">
        <v>23</v>
      </c>
      <c r="G122" s="37"/>
      <c r="H122" s="37"/>
      <c r="I122" s="37"/>
      <c r="J122" s="37" t="e">
        <f t="shared" si="20"/>
        <v>#DIV/0!</v>
      </c>
      <c r="K122" s="19"/>
      <c r="L122" s="19"/>
      <c r="M122" s="19" t="e">
        <f>L122-#REF!</f>
        <v>#REF!</v>
      </c>
    </row>
    <row r="123" spans="1:13" s="13" customFormat="1" ht="15" customHeight="1" hidden="1">
      <c r="A123" s="46" t="s">
        <v>54</v>
      </c>
      <c r="B123" s="82">
        <f t="shared" si="19"/>
        <v>518</v>
      </c>
      <c r="C123" s="48" t="s">
        <v>33</v>
      </c>
      <c r="D123" s="48" t="s">
        <v>36</v>
      </c>
      <c r="E123" s="44" t="s">
        <v>67</v>
      </c>
      <c r="F123" s="48" t="s">
        <v>8</v>
      </c>
      <c r="G123" s="36"/>
      <c r="H123" s="36"/>
      <c r="I123" s="36"/>
      <c r="J123" s="37" t="e">
        <f t="shared" si="20"/>
        <v>#DIV/0!</v>
      </c>
      <c r="K123" s="18"/>
      <c r="L123" s="19">
        <f>L124</f>
        <v>0</v>
      </c>
      <c r="M123" s="19" t="e">
        <f>L123-#REF!</f>
        <v>#REF!</v>
      </c>
    </row>
    <row r="124" spans="1:13" ht="15" customHeight="1" hidden="1">
      <c r="A124" s="46" t="s">
        <v>55</v>
      </c>
      <c r="B124" s="82">
        <f t="shared" si="19"/>
        <v>518</v>
      </c>
      <c r="C124" s="53" t="s">
        <v>33</v>
      </c>
      <c r="D124" s="53" t="s">
        <v>36</v>
      </c>
      <c r="E124" s="44" t="s">
        <v>67</v>
      </c>
      <c r="F124" s="53" t="s">
        <v>34</v>
      </c>
      <c r="G124" s="37"/>
      <c r="H124" s="37"/>
      <c r="I124" s="37"/>
      <c r="J124" s="37" t="e">
        <f t="shared" si="20"/>
        <v>#DIV/0!</v>
      </c>
      <c r="K124" s="19"/>
      <c r="L124" s="19">
        <f>L125</f>
        <v>0</v>
      </c>
      <c r="M124" s="19" t="e">
        <f>L124-#REF!</f>
        <v>#REF!</v>
      </c>
    </row>
    <row r="125" spans="1:13" ht="15" customHeight="1" hidden="1">
      <c r="A125" s="46" t="s">
        <v>53</v>
      </c>
      <c r="B125" s="82">
        <f t="shared" si="19"/>
        <v>518</v>
      </c>
      <c r="C125" s="53" t="s">
        <v>33</v>
      </c>
      <c r="D125" s="53" t="s">
        <v>36</v>
      </c>
      <c r="E125" s="44" t="s">
        <v>67</v>
      </c>
      <c r="F125" s="53" t="s">
        <v>35</v>
      </c>
      <c r="G125" s="37"/>
      <c r="H125" s="37"/>
      <c r="I125" s="37"/>
      <c r="J125" s="37" t="e">
        <f t="shared" si="20"/>
        <v>#DIV/0!</v>
      </c>
      <c r="K125" s="19"/>
      <c r="L125" s="19">
        <v>0</v>
      </c>
      <c r="M125" s="19" t="e">
        <f>L125-#REF!</f>
        <v>#REF!</v>
      </c>
    </row>
    <row r="126" spans="1:13" ht="15" customHeight="1" hidden="1">
      <c r="A126" s="46" t="s">
        <v>26</v>
      </c>
      <c r="B126" s="82">
        <f t="shared" si="19"/>
        <v>518</v>
      </c>
      <c r="C126" s="53" t="s">
        <v>33</v>
      </c>
      <c r="D126" s="53" t="s">
        <v>33</v>
      </c>
      <c r="E126" s="44" t="s">
        <v>67</v>
      </c>
      <c r="F126" s="53" t="s">
        <v>24</v>
      </c>
      <c r="G126" s="37"/>
      <c r="H126" s="37"/>
      <c r="I126" s="37"/>
      <c r="J126" s="37" t="e">
        <f t="shared" si="20"/>
        <v>#DIV/0!</v>
      </c>
      <c r="K126" s="19"/>
      <c r="L126" s="19"/>
      <c r="M126" s="19" t="e">
        <f>L126-#REF!</f>
        <v>#REF!</v>
      </c>
    </row>
    <row r="127" spans="1:13" ht="16.5" customHeight="1">
      <c r="A127" s="46" t="s">
        <v>57</v>
      </c>
      <c r="B127" s="82">
        <v>518</v>
      </c>
      <c r="C127" s="53" t="s">
        <v>9</v>
      </c>
      <c r="D127" s="53" t="s">
        <v>10</v>
      </c>
      <c r="E127" s="45" t="s">
        <v>135</v>
      </c>
      <c r="F127" s="53" t="s">
        <v>24</v>
      </c>
      <c r="G127" s="36">
        <v>0</v>
      </c>
      <c r="H127" s="37">
        <v>62340.04</v>
      </c>
      <c r="I127" s="37">
        <v>6979.47</v>
      </c>
      <c r="J127" s="37">
        <f>I127/H127*100</f>
        <v>11.195806098295733</v>
      </c>
      <c r="K127" s="19">
        <v>626632.6</v>
      </c>
      <c r="L127" s="19">
        <v>473437.6</v>
      </c>
      <c r="M127" s="19">
        <v>450112.6</v>
      </c>
    </row>
    <row r="128" spans="1:13" ht="16.5" customHeight="1">
      <c r="A128" s="65" t="s">
        <v>122</v>
      </c>
      <c r="B128" s="71">
        <v>518</v>
      </c>
      <c r="C128" s="48" t="s">
        <v>9</v>
      </c>
      <c r="D128" s="48" t="s">
        <v>10</v>
      </c>
      <c r="E128" s="48" t="s">
        <v>136</v>
      </c>
      <c r="F128" s="48"/>
      <c r="G128" s="36">
        <f>G129</f>
        <v>0</v>
      </c>
      <c r="H128" s="36">
        <v>22337.65</v>
      </c>
      <c r="I128" s="36">
        <v>22337.65</v>
      </c>
      <c r="J128" s="36">
        <v>0</v>
      </c>
      <c r="K128" s="19"/>
      <c r="L128" s="19"/>
      <c r="M128" s="19"/>
    </row>
    <row r="129" spans="1:13" ht="39" customHeight="1">
      <c r="A129" s="46" t="s">
        <v>60</v>
      </c>
      <c r="B129" s="82">
        <f>B109</f>
        <v>518</v>
      </c>
      <c r="C129" s="53" t="s">
        <v>9</v>
      </c>
      <c r="D129" s="53" t="s">
        <v>10</v>
      </c>
      <c r="E129" s="45" t="s">
        <v>136</v>
      </c>
      <c r="F129" s="53" t="s">
        <v>28</v>
      </c>
      <c r="G129" s="37">
        <f>G130</f>
        <v>0</v>
      </c>
      <c r="H129" s="37">
        <v>22337.65</v>
      </c>
      <c r="I129" s="37">
        <v>22337.65</v>
      </c>
      <c r="J129" s="37">
        <v>0</v>
      </c>
      <c r="K129" s="19"/>
      <c r="L129" s="19"/>
      <c r="M129" s="19"/>
    </row>
    <row r="130" spans="1:13" ht="16.5" customHeight="1">
      <c r="A130" s="46" t="s">
        <v>57</v>
      </c>
      <c r="B130" s="82">
        <f>B110</f>
        <v>518</v>
      </c>
      <c r="C130" s="45" t="s">
        <v>9</v>
      </c>
      <c r="D130" s="45" t="s">
        <v>10</v>
      </c>
      <c r="E130" s="45" t="s">
        <v>136</v>
      </c>
      <c r="F130" s="45" t="s">
        <v>56</v>
      </c>
      <c r="G130" s="37">
        <v>0</v>
      </c>
      <c r="H130" s="37">
        <v>22337.65</v>
      </c>
      <c r="I130" s="37">
        <v>22337.65</v>
      </c>
      <c r="J130" s="37">
        <v>0</v>
      </c>
      <c r="K130" s="19"/>
      <c r="L130" s="19"/>
      <c r="M130" s="19"/>
    </row>
    <row r="131" spans="1:13" ht="3" customHeight="1" hidden="1">
      <c r="A131" s="78"/>
      <c r="B131" s="84"/>
      <c r="C131" s="78"/>
      <c r="D131" s="78"/>
      <c r="E131" s="78"/>
      <c r="F131" s="78"/>
      <c r="G131" s="84"/>
      <c r="H131" s="84"/>
      <c r="I131" s="84"/>
      <c r="J131" s="84"/>
      <c r="K131" s="19"/>
      <c r="L131" s="19"/>
      <c r="M131" s="19"/>
    </row>
    <row r="132" spans="1:13" ht="16.5" customHeight="1" hidden="1">
      <c r="A132" s="78"/>
      <c r="B132" s="84"/>
      <c r="C132" s="78"/>
      <c r="D132" s="78"/>
      <c r="E132" s="78"/>
      <c r="F132" s="78"/>
      <c r="G132" s="84"/>
      <c r="H132" s="84"/>
      <c r="I132" s="84"/>
      <c r="J132" s="84"/>
      <c r="K132" s="19"/>
      <c r="L132" s="19"/>
      <c r="M132" s="19"/>
    </row>
    <row r="133" spans="1:13" ht="16.5" customHeight="1" hidden="1">
      <c r="A133" s="46"/>
      <c r="B133" s="82"/>
      <c r="C133" s="48"/>
      <c r="D133" s="48"/>
      <c r="E133" s="45"/>
      <c r="F133" s="48"/>
      <c r="G133" s="37"/>
      <c r="H133" s="37"/>
      <c r="I133" s="37"/>
      <c r="J133" s="37"/>
      <c r="K133" s="19"/>
      <c r="L133" s="19"/>
      <c r="M133" s="19"/>
    </row>
    <row r="134" spans="1:17" ht="30" customHeight="1" hidden="1">
      <c r="A134" s="46"/>
      <c r="B134" s="82"/>
      <c r="C134" s="53"/>
      <c r="D134" s="53"/>
      <c r="E134" s="45"/>
      <c r="F134" s="53"/>
      <c r="G134" s="37"/>
      <c r="H134" s="37"/>
      <c r="I134" s="37"/>
      <c r="J134" s="37"/>
      <c r="K134" s="19"/>
      <c r="L134" s="19"/>
      <c r="M134" s="19"/>
      <c r="Q134" t="s">
        <v>116</v>
      </c>
    </row>
    <row r="135" spans="1:13" ht="0.75" customHeight="1" hidden="1">
      <c r="A135" s="46"/>
      <c r="B135" s="82"/>
      <c r="C135" s="53"/>
      <c r="D135" s="53"/>
      <c r="E135" s="44"/>
      <c r="F135" s="53"/>
      <c r="G135" s="37"/>
      <c r="H135" s="37"/>
      <c r="I135" s="37"/>
      <c r="J135" s="37"/>
      <c r="K135" s="19"/>
      <c r="L135" s="19"/>
      <c r="M135" s="19"/>
    </row>
    <row r="136" spans="1:13" ht="16.5" customHeight="1" hidden="1">
      <c r="A136" s="46"/>
      <c r="B136" s="82"/>
      <c r="C136" s="53"/>
      <c r="D136" s="53"/>
      <c r="E136" s="44"/>
      <c r="F136" s="53"/>
      <c r="G136" s="37"/>
      <c r="H136" s="37"/>
      <c r="I136" s="37"/>
      <c r="J136" s="37"/>
      <c r="K136" s="19"/>
      <c r="L136" s="19"/>
      <c r="M136" s="19"/>
    </row>
    <row r="137" spans="1:13" ht="18.75" customHeight="1" hidden="1">
      <c r="A137" s="76"/>
      <c r="B137" s="82"/>
      <c r="C137" s="53"/>
      <c r="D137" s="53"/>
      <c r="E137" s="45"/>
      <c r="F137" s="53"/>
      <c r="G137" s="41"/>
      <c r="H137" s="41"/>
      <c r="I137" s="41"/>
      <c r="J137" s="37"/>
      <c r="K137" s="19">
        <f>K139</f>
        <v>60000</v>
      </c>
      <c r="L137" s="19">
        <f>L139</f>
        <v>0</v>
      </c>
      <c r="M137" s="19">
        <f>M139</f>
        <v>0</v>
      </c>
    </row>
    <row r="138" spans="1:13" ht="18.75" customHeight="1" hidden="1">
      <c r="A138" s="65"/>
      <c r="B138" s="71"/>
      <c r="C138" s="48"/>
      <c r="D138" s="48"/>
      <c r="E138" s="48"/>
      <c r="F138" s="48"/>
      <c r="G138" s="36">
        <f aca="true" t="shared" si="21" ref="G138:I139">G139</f>
        <v>0</v>
      </c>
      <c r="H138" s="36">
        <f t="shared" si="21"/>
        <v>0</v>
      </c>
      <c r="I138" s="36">
        <f t="shared" si="21"/>
        <v>0</v>
      </c>
      <c r="J138" s="36" t="e">
        <f aca="true" t="shared" si="22" ref="J138:J145">I138/H138*100</f>
        <v>#DIV/0!</v>
      </c>
      <c r="K138" s="19"/>
      <c r="L138" s="19"/>
      <c r="M138" s="19"/>
    </row>
    <row r="139" spans="1:13" ht="17.25" customHeight="1" hidden="1">
      <c r="A139" s="46"/>
      <c r="B139" s="82"/>
      <c r="C139" s="53"/>
      <c r="D139" s="48"/>
      <c r="E139" s="45"/>
      <c r="F139" s="53"/>
      <c r="G139" s="37">
        <f t="shared" si="21"/>
        <v>0</v>
      </c>
      <c r="H139" s="37">
        <f t="shared" si="21"/>
        <v>0</v>
      </c>
      <c r="I139" s="37">
        <f t="shared" si="21"/>
        <v>0</v>
      </c>
      <c r="J139" s="36" t="e">
        <f t="shared" si="22"/>
        <v>#DIV/0!</v>
      </c>
      <c r="K139" s="19">
        <f>K140</f>
        <v>60000</v>
      </c>
      <c r="L139" s="19">
        <f>L140</f>
        <v>0</v>
      </c>
      <c r="M139" s="19">
        <f>M140</f>
        <v>0</v>
      </c>
    </row>
    <row r="140" spans="1:13" ht="18.75" customHeight="1" hidden="1">
      <c r="A140" s="46"/>
      <c r="B140" s="82"/>
      <c r="C140" s="53"/>
      <c r="D140" s="48"/>
      <c r="E140" s="45"/>
      <c r="F140" s="53"/>
      <c r="G140" s="37"/>
      <c r="H140" s="37"/>
      <c r="I140" s="37"/>
      <c r="J140" s="37" t="e">
        <f t="shared" si="22"/>
        <v>#DIV/0!</v>
      </c>
      <c r="K140" s="19">
        <v>60000</v>
      </c>
      <c r="L140" s="19">
        <v>0</v>
      </c>
      <c r="M140" s="19">
        <v>0</v>
      </c>
    </row>
    <row r="141" spans="1:13" ht="14.25" customHeight="1" hidden="1">
      <c r="A141" s="71" t="s">
        <v>89</v>
      </c>
      <c r="B141" s="71">
        <v>916</v>
      </c>
      <c r="C141" s="48" t="s">
        <v>91</v>
      </c>
      <c r="D141" s="48" t="s">
        <v>11</v>
      </c>
      <c r="E141" s="48" t="s">
        <v>61</v>
      </c>
      <c r="F141" s="48" t="s">
        <v>8</v>
      </c>
      <c r="G141" s="36">
        <f aca="true" t="shared" si="23" ref="G141:I143">G142</f>
        <v>0</v>
      </c>
      <c r="H141" s="36">
        <f t="shared" si="23"/>
        <v>0</v>
      </c>
      <c r="I141" s="36">
        <f t="shared" si="23"/>
        <v>0</v>
      </c>
      <c r="J141" s="37" t="e">
        <f t="shared" si="22"/>
        <v>#DIV/0!</v>
      </c>
      <c r="K141" s="18">
        <f aca="true" t="shared" si="24" ref="K141:M143">K142</f>
        <v>0</v>
      </c>
      <c r="L141" s="18">
        <f t="shared" si="24"/>
        <v>73825</v>
      </c>
      <c r="M141" s="18">
        <f t="shared" si="24"/>
        <v>152150</v>
      </c>
    </row>
    <row r="142" spans="1:13" ht="14.25" customHeight="1" hidden="1">
      <c r="A142" s="67" t="s">
        <v>90</v>
      </c>
      <c r="B142" s="82">
        <v>916</v>
      </c>
      <c r="C142" s="53" t="s">
        <v>91</v>
      </c>
      <c r="D142" s="53" t="s">
        <v>6</v>
      </c>
      <c r="E142" s="56" t="s">
        <v>61</v>
      </c>
      <c r="F142" s="53" t="s">
        <v>8</v>
      </c>
      <c r="G142" s="37">
        <f t="shared" si="23"/>
        <v>0</v>
      </c>
      <c r="H142" s="37">
        <f t="shared" si="23"/>
        <v>0</v>
      </c>
      <c r="I142" s="37">
        <f t="shared" si="23"/>
        <v>0</v>
      </c>
      <c r="J142" s="37" t="e">
        <f t="shared" si="22"/>
        <v>#DIV/0!</v>
      </c>
      <c r="K142" s="19">
        <f t="shared" si="24"/>
        <v>0</v>
      </c>
      <c r="L142" s="19">
        <f t="shared" si="24"/>
        <v>73825</v>
      </c>
      <c r="M142" s="19">
        <f t="shared" si="24"/>
        <v>152150</v>
      </c>
    </row>
    <row r="143" spans="1:13" ht="27" customHeight="1" hidden="1">
      <c r="A143" s="46" t="s">
        <v>77</v>
      </c>
      <c r="B143" s="82">
        <v>916</v>
      </c>
      <c r="C143" s="53" t="s">
        <v>91</v>
      </c>
      <c r="D143" s="53" t="s">
        <v>6</v>
      </c>
      <c r="E143" s="56" t="s">
        <v>92</v>
      </c>
      <c r="F143" s="53" t="s">
        <v>8</v>
      </c>
      <c r="G143" s="37">
        <f t="shared" si="23"/>
        <v>0</v>
      </c>
      <c r="H143" s="37">
        <f t="shared" si="23"/>
        <v>0</v>
      </c>
      <c r="I143" s="37">
        <f t="shared" si="23"/>
        <v>0</v>
      </c>
      <c r="J143" s="37" t="e">
        <f t="shared" si="22"/>
        <v>#DIV/0!</v>
      </c>
      <c r="K143" s="19">
        <f t="shared" si="24"/>
        <v>0</v>
      </c>
      <c r="L143" s="19">
        <f t="shared" si="24"/>
        <v>73825</v>
      </c>
      <c r="M143" s="19">
        <f t="shared" si="24"/>
        <v>152150</v>
      </c>
    </row>
    <row r="144" spans="1:13" ht="20.25" customHeight="1" hidden="1">
      <c r="A144" s="46" t="s">
        <v>60</v>
      </c>
      <c r="B144" s="82">
        <v>916</v>
      </c>
      <c r="C144" s="53" t="s">
        <v>91</v>
      </c>
      <c r="D144" s="53" t="s">
        <v>6</v>
      </c>
      <c r="E144" s="56" t="s">
        <v>92</v>
      </c>
      <c r="F144" s="53" t="s">
        <v>23</v>
      </c>
      <c r="G144" s="37">
        <f>G145</f>
        <v>0</v>
      </c>
      <c r="H144" s="37">
        <f>H145</f>
        <v>0</v>
      </c>
      <c r="I144" s="37">
        <f>I145</f>
        <v>0</v>
      </c>
      <c r="J144" s="37" t="e">
        <f t="shared" si="22"/>
        <v>#DIV/0!</v>
      </c>
      <c r="K144" s="19">
        <v>0</v>
      </c>
      <c r="L144" s="19">
        <v>73825</v>
      </c>
      <c r="M144" s="19">
        <v>152150</v>
      </c>
    </row>
    <row r="145" spans="1:13" ht="15.75" customHeight="1" hidden="1">
      <c r="A145" s="46" t="s">
        <v>57</v>
      </c>
      <c r="B145" s="82">
        <v>916</v>
      </c>
      <c r="C145" s="53" t="s">
        <v>91</v>
      </c>
      <c r="D145" s="53" t="s">
        <v>6</v>
      </c>
      <c r="E145" s="56" t="s">
        <v>92</v>
      </c>
      <c r="F145" s="53" t="s">
        <v>24</v>
      </c>
      <c r="G145" s="37"/>
      <c r="H145" s="37"/>
      <c r="I145" s="37"/>
      <c r="J145" s="37" t="e">
        <f t="shared" si="22"/>
        <v>#DIV/0!</v>
      </c>
      <c r="K145" s="19"/>
      <c r="L145" s="19"/>
      <c r="M145" s="19"/>
    </row>
    <row r="146" spans="1:13" ht="25.5" customHeight="1">
      <c r="A146" s="79" t="s">
        <v>14</v>
      </c>
      <c r="B146" s="71"/>
      <c r="C146" s="80"/>
      <c r="D146" s="80"/>
      <c r="E146" s="80"/>
      <c r="F146" s="80"/>
      <c r="G146" s="36">
        <f>G15+G49+G58+G76+G99</f>
        <v>2540392.94</v>
      </c>
      <c r="H146" s="36">
        <f>H15+H49+H58+H76+H99</f>
        <v>3991994.0500000003</v>
      </c>
      <c r="I146" s="36">
        <f>I15+I49+I58+I76+I99</f>
        <v>2646980.4099999997</v>
      </c>
      <c r="J146" s="37">
        <f>I146/H146*100</f>
        <v>66.30722332865199</v>
      </c>
      <c r="K146" s="22" t="e">
        <f>K15+K49+K58+K76+#REF!+K141+#REF!</f>
        <v>#REF!</v>
      </c>
      <c r="L146" s="22" t="e">
        <f>L15+L49+L58+L76+#REF!+L141</f>
        <v>#REF!</v>
      </c>
      <c r="M146" s="22" t="e">
        <f>M15+M49+M58+M76+#REF!+M141</f>
        <v>#REF!</v>
      </c>
    </row>
    <row r="147" ht="13.5" customHeight="1">
      <c r="K147" s="15"/>
    </row>
    <row r="148" spans="11:13" ht="12.75" customHeight="1">
      <c r="K148" s="15"/>
      <c r="L148" s="15"/>
      <c r="M148" s="15"/>
    </row>
    <row r="149" spans="11:12" ht="14.25" customHeight="1">
      <c r="K149" s="26"/>
      <c r="L149" s="24"/>
    </row>
    <row r="150" ht="15" customHeight="1"/>
    <row r="151" ht="16.5" customHeight="1"/>
    <row r="202" spans="12:13" ht="12.75">
      <c r="L202" s="13"/>
      <c r="M202" s="13"/>
    </row>
    <row r="205" spans="12:13" ht="12.75">
      <c r="L205" s="13"/>
      <c r="M205" s="13"/>
    </row>
    <row r="248" spans="12:13" ht="12.75">
      <c r="L248" s="13"/>
      <c r="M248" s="13"/>
    </row>
    <row r="254" spans="12:13" ht="12.75">
      <c r="L254" s="13"/>
      <c r="M254" s="13"/>
    </row>
    <row r="257" spans="12:13" ht="12.75">
      <c r="L257" s="13"/>
      <c r="M257" s="13"/>
    </row>
    <row r="260" spans="12:13" ht="12.75">
      <c r="L260" s="13"/>
      <c r="M260" s="13"/>
    </row>
    <row r="263" spans="12:13" ht="12.75">
      <c r="L263" s="13"/>
      <c r="M263" s="13"/>
    </row>
  </sheetData>
  <sheetProtection/>
  <mergeCells count="16">
    <mergeCell ref="G10:G11"/>
    <mergeCell ref="H10:H11"/>
    <mergeCell ref="K10:K11"/>
    <mergeCell ref="L10:L11"/>
    <mergeCell ref="I10:I11"/>
    <mergeCell ref="J10:J11"/>
    <mergeCell ref="A8:F8"/>
    <mergeCell ref="A3:M3"/>
    <mergeCell ref="A7:M7"/>
    <mergeCell ref="M10:M11"/>
    <mergeCell ref="A2:M2"/>
    <mergeCell ref="A1:M1"/>
    <mergeCell ref="K9:M9"/>
    <mergeCell ref="A5:M5"/>
    <mergeCell ref="A6:M6"/>
    <mergeCell ref="A4:M4"/>
  </mergeCells>
  <printOptions horizontalCentered="1"/>
  <pageMargins left="0.1968503937007874" right="0" top="0" bottom="0" header="0.5118110236220472" footer="0.15748031496062992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1"/>
  <sheetViews>
    <sheetView tabSelected="1" zoomScaleSheetLayoutView="90" zoomScalePageLayoutView="0" workbookViewId="0" topLeftCell="A1">
      <selection activeCell="A3" sqref="A3:N3"/>
    </sheetView>
  </sheetViews>
  <sheetFormatPr defaultColWidth="9.00390625" defaultRowHeight="12.75"/>
  <cols>
    <col min="1" max="1" width="53.625" style="0" customWidth="1"/>
    <col min="2" max="2" width="5.625" style="0" customWidth="1"/>
    <col min="3" max="3" width="6.375" style="0" customWidth="1"/>
    <col min="4" max="4" width="4.625" style="0" customWidth="1"/>
    <col min="5" max="5" width="6.25390625" style="0" customWidth="1"/>
    <col min="6" max="6" width="7.375" style="0" customWidth="1"/>
    <col min="7" max="7" width="7.625" style="0" customWidth="1"/>
    <col min="8" max="8" width="14.875" style="0" customWidth="1"/>
    <col min="9" max="9" width="17.125" style="0" customWidth="1"/>
    <col min="10" max="10" width="15.125" style="0" customWidth="1"/>
    <col min="11" max="11" width="11.125" style="0" customWidth="1"/>
    <col min="12" max="12" width="12.375" style="0" hidden="1" customWidth="1"/>
    <col min="13" max="13" width="15.25390625" style="0" hidden="1" customWidth="1"/>
    <col min="14" max="14" width="14.375" style="0" hidden="1" customWidth="1"/>
  </cols>
  <sheetData>
    <row r="1" spans="1:14" s="16" customFormat="1" ht="15">
      <c r="A1" s="179" t="s">
        <v>148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s="16" customFormat="1" ht="15">
      <c r="A2" s="179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s="16" customFormat="1" ht="15">
      <c r="A3" s="179" t="s">
        <v>262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s="16" customFormat="1" ht="15">
      <c r="A4" s="179" t="s">
        <v>149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2" ht="13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1" ht="18" hidden="1">
      <c r="A6" s="90"/>
      <c r="B6" s="1"/>
      <c r="C6" s="2"/>
      <c r="D6" s="2"/>
      <c r="E6" s="2"/>
      <c r="F6" s="2"/>
      <c r="G6" s="3"/>
      <c r="H6" s="3"/>
      <c r="I6" s="3"/>
      <c r="J6" s="3"/>
      <c r="K6" s="3"/>
    </row>
    <row r="7" spans="1:13" ht="89.25" customHeight="1">
      <c r="A7" s="191" t="s">
        <v>256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15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4"/>
    </row>
    <row r="9" spans="1:14" ht="21.75" customHeight="1">
      <c r="A9" s="4"/>
      <c r="B9" s="1"/>
      <c r="C9" s="2"/>
      <c r="D9" s="2"/>
      <c r="E9" s="2"/>
      <c r="F9" s="2"/>
      <c r="G9" s="3"/>
      <c r="H9" s="3"/>
      <c r="I9" s="3"/>
      <c r="J9" s="3"/>
      <c r="K9" s="3"/>
      <c r="L9" s="91"/>
      <c r="N9" s="16" t="s">
        <v>150</v>
      </c>
    </row>
    <row r="10" spans="1:14" ht="12.75" customHeight="1">
      <c r="A10" s="92" t="s">
        <v>0</v>
      </c>
      <c r="B10" s="93" t="s">
        <v>151</v>
      </c>
      <c r="C10" s="94" t="s">
        <v>152</v>
      </c>
      <c r="D10" s="94" t="s">
        <v>153</v>
      </c>
      <c r="E10" s="94" t="s">
        <v>73</v>
      </c>
      <c r="F10" s="94" t="s">
        <v>154</v>
      </c>
      <c r="G10" s="94" t="s">
        <v>4</v>
      </c>
      <c r="H10" s="188" t="s">
        <v>125</v>
      </c>
      <c r="I10" s="188" t="s">
        <v>141</v>
      </c>
      <c r="J10" s="188" t="s">
        <v>142</v>
      </c>
      <c r="K10" s="188" t="s">
        <v>87</v>
      </c>
      <c r="L10" s="190" t="s">
        <v>84</v>
      </c>
      <c r="M10" s="190" t="s">
        <v>85</v>
      </c>
      <c r="N10" s="190" t="s">
        <v>86</v>
      </c>
    </row>
    <row r="11" spans="1:14" ht="51" customHeight="1">
      <c r="A11" s="95"/>
      <c r="B11" s="96"/>
      <c r="C11" s="97"/>
      <c r="D11" s="97"/>
      <c r="E11" s="97"/>
      <c r="F11" s="97"/>
      <c r="G11" s="97"/>
      <c r="H11" s="189"/>
      <c r="I11" s="189"/>
      <c r="J11" s="189"/>
      <c r="K11" s="189"/>
      <c r="L11" s="190"/>
      <c r="M11" s="190"/>
      <c r="N11" s="190"/>
    </row>
    <row r="12" spans="1:14" ht="12.75">
      <c r="A12" s="98">
        <v>1</v>
      </c>
      <c r="B12" s="96" t="s">
        <v>155</v>
      </c>
      <c r="C12" s="97">
        <v>3</v>
      </c>
      <c r="D12" s="9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8</v>
      </c>
      <c r="M12" s="97">
        <v>9</v>
      </c>
      <c r="N12" s="97">
        <v>10</v>
      </c>
    </row>
    <row r="13" spans="1:12" ht="21" customHeight="1" hidden="1">
      <c r="A13" s="99" t="s">
        <v>156</v>
      </c>
      <c r="B13" s="100" t="s">
        <v>11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>
        <v>1277570</v>
      </c>
    </row>
    <row r="14" spans="1:12" ht="21" customHeight="1">
      <c r="A14" s="103" t="s">
        <v>157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2"/>
    </row>
    <row r="15" spans="1:14" ht="50.25" customHeight="1">
      <c r="A15" s="106" t="s">
        <v>158</v>
      </c>
      <c r="B15" s="107" t="s">
        <v>5</v>
      </c>
      <c r="C15" s="107"/>
      <c r="D15" s="107"/>
      <c r="E15" s="107"/>
      <c r="F15" s="107"/>
      <c r="G15" s="107"/>
      <c r="H15" s="108">
        <f>H17+H67+H76+H111</f>
        <v>2535392.94</v>
      </c>
      <c r="I15" s="108">
        <f>I17+I67+I76+I111</f>
        <v>3986994.0500000003</v>
      </c>
      <c r="J15" s="108">
        <f>J17+J67+J76+J111</f>
        <v>2646980.4099999997</v>
      </c>
      <c r="K15" s="109">
        <f>J15/I15*100</f>
        <v>66.39037773332016</v>
      </c>
      <c r="L15" s="110" t="e">
        <f>L20+L23+L32+#REF!</f>
        <v>#REF!</v>
      </c>
      <c r="M15" s="110" t="e">
        <f>M20+M23+M32+#REF!</f>
        <v>#REF!</v>
      </c>
      <c r="N15" s="110" t="e">
        <f>N20+N23+N32+#REF!</f>
        <v>#REF!</v>
      </c>
    </row>
    <row r="16" spans="1:14" ht="44.25" customHeight="1" hidden="1">
      <c r="A16" s="111" t="s">
        <v>159</v>
      </c>
      <c r="B16" s="112" t="s">
        <v>5</v>
      </c>
      <c r="C16" s="112">
        <v>0</v>
      </c>
      <c r="D16" s="113"/>
      <c r="E16" s="113"/>
      <c r="F16" s="114" t="s">
        <v>160</v>
      </c>
      <c r="G16" s="113"/>
      <c r="H16" s="115">
        <v>1276396</v>
      </c>
      <c r="I16" s="115">
        <v>1276396</v>
      </c>
      <c r="J16" s="115">
        <v>1276396</v>
      </c>
      <c r="K16" s="116">
        <f aca="true" t="shared" si="0" ref="K16:K55">J16/I16*100</f>
        <v>100</v>
      </c>
      <c r="L16" s="117">
        <v>1276396</v>
      </c>
      <c r="M16" s="117">
        <v>1276398</v>
      </c>
      <c r="N16" s="117">
        <v>1276399</v>
      </c>
    </row>
    <row r="17" spans="1:14" ht="36" customHeight="1">
      <c r="A17" s="152" t="s">
        <v>161</v>
      </c>
      <c r="B17" s="118" t="s">
        <v>5</v>
      </c>
      <c r="C17" s="118" t="s">
        <v>162</v>
      </c>
      <c r="D17" s="118" t="s">
        <v>5</v>
      </c>
      <c r="E17" s="118"/>
      <c r="F17" s="118"/>
      <c r="G17" s="118"/>
      <c r="H17" s="119">
        <f aca="true" t="shared" si="1" ref="H17:J18">H18</f>
        <v>1594948.94</v>
      </c>
      <c r="I17" s="119">
        <f t="shared" si="1"/>
        <v>2204916.43</v>
      </c>
      <c r="J17" s="119">
        <f t="shared" si="1"/>
        <v>1392864.19</v>
      </c>
      <c r="K17" s="119">
        <f t="shared" si="0"/>
        <v>63.17083818002117</v>
      </c>
      <c r="L17" s="120" t="e">
        <f>L19</f>
        <v>#REF!</v>
      </c>
      <c r="M17" s="120" t="e">
        <f>M19</f>
        <v>#REF!</v>
      </c>
      <c r="N17" s="120" t="e">
        <f>N19</f>
        <v>#REF!</v>
      </c>
    </row>
    <row r="18" spans="1:14" ht="42" customHeight="1">
      <c r="A18" s="175" t="s">
        <v>163</v>
      </c>
      <c r="B18" s="48" t="s">
        <v>5</v>
      </c>
      <c r="C18" s="118" t="s">
        <v>162</v>
      </c>
      <c r="D18" s="48" t="s">
        <v>5</v>
      </c>
      <c r="E18" s="48" t="s">
        <v>164</v>
      </c>
      <c r="F18" s="48"/>
      <c r="G18" s="48"/>
      <c r="H18" s="176">
        <f>H19</f>
        <v>1594948.94</v>
      </c>
      <c r="I18" s="176">
        <f t="shared" si="1"/>
        <v>2204916.43</v>
      </c>
      <c r="J18" s="176">
        <f t="shared" si="1"/>
        <v>1392864.19</v>
      </c>
      <c r="K18" s="177">
        <f t="shared" si="0"/>
        <v>63.17083818002117</v>
      </c>
      <c r="L18" s="120"/>
      <c r="M18" s="120"/>
      <c r="N18" s="120"/>
    </row>
    <row r="19" spans="1:14" ht="32.25" customHeight="1">
      <c r="A19" s="123" t="s">
        <v>120</v>
      </c>
      <c r="B19" s="45" t="s">
        <v>5</v>
      </c>
      <c r="C19" s="118" t="s">
        <v>162</v>
      </c>
      <c r="D19" s="45" t="s">
        <v>5</v>
      </c>
      <c r="E19" s="45" t="s">
        <v>164</v>
      </c>
      <c r="F19" s="45"/>
      <c r="G19" s="45"/>
      <c r="H19" s="116">
        <f>H20+H23+H32+H56+H61+H64</f>
        <v>1594948.94</v>
      </c>
      <c r="I19" s="116">
        <f>I20+I23+I32+I56+I61+I64</f>
        <v>2204916.43</v>
      </c>
      <c r="J19" s="116">
        <f>J20+J23+J32+J56+J61+J64</f>
        <v>1392864.19</v>
      </c>
      <c r="K19" s="116">
        <f t="shared" si="0"/>
        <v>63.17083818002117</v>
      </c>
      <c r="L19" s="110" t="e">
        <f>L20+L23+L32+#REF!</f>
        <v>#REF!</v>
      </c>
      <c r="M19" s="110" t="e">
        <f>M20+M23+M32+#REF!</f>
        <v>#REF!</v>
      </c>
      <c r="N19" s="110" t="e">
        <f>N20+N23+N32+#REF!</f>
        <v>#REF!</v>
      </c>
    </row>
    <row r="20" spans="1:14" ht="24.75" customHeight="1">
      <c r="A20" s="124" t="s">
        <v>165</v>
      </c>
      <c r="B20" s="45" t="s">
        <v>5</v>
      </c>
      <c r="C20" s="118" t="s">
        <v>162</v>
      </c>
      <c r="D20" s="45" t="s">
        <v>5</v>
      </c>
      <c r="E20" s="45" t="s">
        <v>164</v>
      </c>
      <c r="F20" s="45" t="s">
        <v>166</v>
      </c>
      <c r="G20" s="45"/>
      <c r="H20" s="116">
        <f aca="true" t="shared" si="2" ref="H20:J21">H21</f>
        <v>546467</v>
      </c>
      <c r="I20" s="116">
        <f t="shared" si="2"/>
        <v>546467</v>
      </c>
      <c r="J20" s="116">
        <f t="shared" si="2"/>
        <v>374646.31</v>
      </c>
      <c r="K20" s="116">
        <f t="shared" si="0"/>
        <v>68.55790194101382</v>
      </c>
      <c r="L20" s="110">
        <f aca="true" t="shared" si="3" ref="L20:N21">L21</f>
        <v>446748.75</v>
      </c>
      <c r="M20" s="110">
        <f t="shared" si="3"/>
        <v>446748.75</v>
      </c>
      <c r="N20" s="110">
        <f t="shared" si="3"/>
        <v>446748.75</v>
      </c>
    </row>
    <row r="21" spans="1:14" ht="60.75" customHeight="1">
      <c r="A21" s="125" t="s">
        <v>167</v>
      </c>
      <c r="B21" s="114" t="s">
        <v>5</v>
      </c>
      <c r="C21" s="118" t="s">
        <v>162</v>
      </c>
      <c r="D21" s="48" t="s">
        <v>5</v>
      </c>
      <c r="E21" s="48" t="s">
        <v>164</v>
      </c>
      <c r="F21" s="53" t="s">
        <v>166</v>
      </c>
      <c r="G21" s="126">
        <v>100</v>
      </c>
      <c r="H21" s="127">
        <f>H22</f>
        <v>546467</v>
      </c>
      <c r="I21" s="127">
        <f t="shared" si="2"/>
        <v>546467</v>
      </c>
      <c r="J21" s="127">
        <f t="shared" si="2"/>
        <v>374646.31</v>
      </c>
      <c r="K21" s="116">
        <f t="shared" si="0"/>
        <v>68.55790194101382</v>
      </c>
      <c r="L21" s="120">
        <f t="shared" si="3"/>
        <v>446748.75</v>
      </c>
      <c r="M21" s="120">
        <f t="shared" si="3"/>
        <v>446748.75</v>
      </c>
      <c r="N21" s="120">
        <f t="shared" si="3"/>
        <v>446748.75</v>
      </c>
    </row>
    <row r="22" spans="1:14" ht="29.25" customHeight="1">
      <c r="A22" s="125" t="s">
        <v>168</v>
      </c>
      <c r="B22" s="114" t="s">
        <v>5</v>
      </c>
      <c r="C22" s="118" t="s">
        <v>162</v>
      </c>
      <c r="D22" s="48" t="s">
        <v>5</v>
      </c>
      <c r="E22" s="48" t="s">
        <v>164</v>
      </c>
      <c r="F22" s="53" t="s">
        <v>166</v>
      </c>
      <c r="G22" s="126">
        <v>120</v>
      </c>
      <c r="H22" s="116">
        <f>'прил 3'!G19</f>
        <v>546467</v>
      </c>
      <c r="I22" s="116">
        <f>'прил 3'!H19</f>
        <v>546467</v>
      </c>
      <c r="J22" s="116">
        <f>'прил 3'!I19</f>
        <v>374646.31</v>
      </c>
      <c r="K22" s="116">
        <f t="shared" si="0"/>
        <v>68.55790194101382</v>
      </c>
      <c r="L22" s="120">
        <v>446748.75</v>
      </c>
      <c r="M22" s="120">
        <v>446748.75</v>
      </c>
      <c r="N22" s="120">
        <v>446748.75</v>
      </c>
    </row>
    <row r="23" spans="1:14" ht="27" customHeight="1">
      <c r="A23" s="67" t="s">
        <v>169</v>
      </c>
      <c r="B23" s="48" t="s">
        <v>5</v>
      </c>
      <c r="C23" s="118" t="s">
        <v>162</v>
      </c>
      <c r="D23" s="48" t="s">
        <v>5</v>
      </c>
      <c r="E23" s="48" t="s">
        <v>164</v>
      </c>
      <c r="F23" s="48">
        <v>80040</v>
      </c>
      <c r="G23" s="48"/>
      <c r="H23" s="121">
        <f>H24+H26+H30</f>
        <v>933533</v>
      </c>
      <c r="I23" s="121">
        <f>I24+I26+I30</f>
        <v>1274665.5</v>
      </c>
      <c r="J23" s="121">
        <f>J24+J26+J30</f>
        <v>846007.52</v>
      </c>
      <c r="K23" s="116">
        <f t="shared" si="0"/>
        <v>66.37094359265234</v>
      </c>
      <c r="L23" s="110" t="e">
        <f>L24+L26+#REF!</f>
        <v>#REF!</v>
      </c>
      <c r="M23" s="110" t="e">
        <f>M24+M26+#REF!</f>
        <v>#REF!</v>
      </c>
      <c r="N23" s="110" t="e">
        <f>N24+N26+#REF!</f>
        <v>#REF!</v>
      </c>
    </row>
    <row r="24" spans="1:14" ht="63" customHeight="1">
      <c r="A24" s="125" t="s">
        <v>167</v>
      </c>
      <c r="B24" s="114" t="s">
        <v>5</v>
      </c>
      <c r="C24" s="118" t="s">
        <v>162</v>
      </c>
      <c r="D24" s="48" t="s">
        <v>5</v>
      </c>
      <c r="E24" s="48" t="s">
        <v>164</v>
      </c>
      <c r="F24" s="53">
        <v>80040</v>
      </c>
      <c r="G24" s="126">
        <v>100</v>
      </c>
      <c r="H24" s="127">
        <f>H25</f>
        <v>777039</v>
      </c>
      <c r="I24" s="127">
        <f>I25</f>
        <v>777039</v>
      </c>
      <c r="J24" s="127">
        <f>J25</f>
        <v>530570.83</v>
      </c>
      <c r="K24" s="116">
        <f t="shared" si="0"/>
        <v>68.28110686850981</v>
      </c>
      <c r="L24" s="120">
        <f>L25</f>
        <v>927510</v>
      </c>
      <c r="M24" s="120">
        <f>M25</f>
        <v>927510</v>
      </c>
      <c r="N24" s="120">
        <f>N25</f>
        <v>927510</v>
      </c>
    </row>
    <row r="25" spans="1:14" ht="27.75" customHeight="1">
      <c r="A25" s="125" t="s">
        <v>168</v>
      </c>
      <c r="B25" s="114" t="s">
        <v>5</v>
      </c>
      <c r="C25" s="118" t="s">
        <v>162</v>
      </c>
      <c r="D25" s="48" t="s">
        <v>5</v>
      </c>
      <c r="E25" s="48" t="s">
        <v>164</v>
      </c>
      <c r="F25" s="53">
        <v>80040</v>
      </c>
      <c r="G25" s="126">
        <v>120</v>
      </c>
      <c r="H25" s="116">
        <f>'прил 3'!G27</f>
        <v>777039</v>
      </c>
      <c r="I25" s="116">
        <f>'прил 3'!H27</f>
        <v>777039</v>
      </c>
      <c r="J25" s="116">
        <f>'прил 3'!I27</f>
        <v>530570.83</v>
      </c>
      <c r="K25" s="116">
        <f t="shared" si="0"/>
        <v>68.28110686850981</v>
      </c>
      <c r="L25" s="120">
        <v>927510</v>
      </c>
      <c r="M25" s="120">
        <v>927510</v>
      </c>
      <c r="N25" s="120">
        <v>927510</v>
      </c>
    </row>
    <row r="26" spans="1:14" ht="25.5">
      <c r="A26" s="125" t="s">
        <v>170</v>
      </c>
      <c r="B26" s="114" t="s">
        <v>5</v>
      </c>
      <c r="C26" s="118" t="s">
        <v>162</v>
      </c>
      <c r="D26" s="48" t="s">
        <v>5</v>
      </c>
      <c r="E26" s="45" t="s">
        <v>164</v>
      </c>
      <c r="F26" s="53">
        <v>80040</v>
      </c>
      <c r="G26" s="126">
        <v>200</v>
      </c>
      <c r="H26" s="127">
        <f>H27</f>
        <v>138494</v>
      </c>
      <c r="I26" s="127">
        <f>I27</f>
        <v>479626.5</v>
      </c>
      <c r="J26" s="116">
        <f>J27</f>
        <v>311185.69</v>
      </c>
      <c r="K26" s="116">
        <f t="shared" si="0"/>
        <v>64.88083748500135</v>
      </c>
      <c r="L26" s="120">
        <f>L27</f>
        <v>182866.65</v>
      </c>
      <c r="M26" s="120">
        <f>M27</f>
        <v>182866.65</v>
      </c>
      <c r="N26" s="120">
        <f>N27</f>
        <v>182866.65</v>
      </c>
    </row>
    <row r="27" spans="1:14" ht="30.75" customHeight="1">
      <c r="A27" s="128" t="s">
        <v>171</v>
      </c>
      <c r="B27" s="114" t="s">
        <v>5</v>
      </c>
      <c r="C27" s="118" t="s">
        <v>162</v>
      </c>
      <c r="D27" s="48" t="s">
        <v>5</v>
      </c>
      <c r="E27" s="45" t="s">
        <v>164</v>
      </c>
      <c r="F27" s="53">
        <v>80040</v>
      </c>
      <c r="G27" s="126">
        <v>240</v>
      </c>
      <c r="H27" s="116">
        <f>'прил 3'!G29</f>
        <v>138494</v>
      </c>
      <c r="I27" s="116">
        <f>'прил 3'!H29</f>
        <v>479626.5</v>
      </c>
      <c r="J27" s="116">
        <f>'прил 3'!I29</f>
        <v>311185.69</v>
      </c>
      <c r="K27" s="116">
        <f t="shared" si="0"/>
        <v>64.88083748500135</v>
      </c>
      <c r="L27" s="120">
        <f>183512.65-646</f>
        <v>182866.65</v>
      </c>
      <c r="M27" s="120">
        <f>183512.65-646</f>
        <v>182866.65</v>
      </c>
      <c r="N27" s="120">
        <f>183512.65-646</f>
        <v>182866.65</v>
      </c>
    </row>
    <row r="28" spans="1:12" ht="27.75" customHeight="1" hidden="1">
      <c r="A28" s="128" t="s">
        <v>172</v>
      </c>
      <c r="B28" s="114" t="s">
        <v>5</v>
      </c>
      <c r="C28" s="118" t="s">
        <v>162</v>
      </c>
      <c r="D28" s="48" t="s">
        <v>91</v>
      </c>
      <c r="E28" s="48" t="s">
        <v>164</v>
      </c>
      <c r="F28" s="53">
        <v>11430</v>
      </c>
      <c r="G28" s="126">
        <v>244</v>
      </c>
      <c r="H28" s="127">
        <v>29640</v>
      </c>
      <c r="I28" s="127">
        <v>29640</v>
      </c>
      <c r="J28" s="121">
        <f>I28-H28</f>
        <v>0</v>
      </c>
      <c r="K28" s="116">
        <f t="shared" si="0"/>
        <v>0</v>
      </c>
      <c r="L28" s="120">
        <v>29640</v>
      </c>
    </row>
    <row r="29" spans="1:12" ht="4.5" customHeight="1" hidden="1">
      <c r="A29" s="32"/>
      <c r="B29" s="114" t="s">
        <v>5</v>
      </c>
      <c r="C29" s="118" t="s">
        <v>162</v>
      </c>
      <c r="D29" s="48" t="s">
        <v>91</v>
      </c>
      <c r="E29" s="48" t="s">
        <v>164</v>
      </c>
      <c r="F29" s="53">
        <v>11430</v>
      </c>
      <c r="G29" s="105"/>
      <c r="H29" s="129"/>
      <c r="I29" s="129"/>
      <c r="J29" s="121">
        <f>I29-H29</f>
        <v>0</v>
      </c>
      <c r="K29" s="116" t="e">
        <f t="shared" si="0"/>
        <v>#DIV/0!</v>
      </c>
      <c r="L29" s="130"/>
    </row>
    <row r="30" spans="1:14" ht="20.25" customHeight="1">
      <c r="A30" s="128" t="s">
        <v>145</v>
      </c>
      <c r="B30" s="114" t="s">
        <v>5</v>
      </c>
      <c r="C30" s="118" t="s">
        <v>162</v>
      </c>
      <c r="D30" s="48" t="s">
        <v>5</v>
      </c>
      <c r="E30" s="48" t="s">
        <v>164</v>
      </c>
      <c r="F30" s="53">
        <v>80040</v>
      </c>
      <c r="G30" s="126">
        <v>800</v>
      </c>
      <c r="H30" s="131">
        <f>H31</f>
        <v>18000</v>
      </c>
      <c r="I30" s="131">
        <f>I31</f>
        <v>18000</v>
      </c>
      <c r="J30" s="131">
        <f>J31</f>
        <v>4251</v>
      </c>
      <c r="K30" s="116">
        <f t="shared" si="0"/>
        <v>23.616666666666667</v>
      </c>
      <c r="L30" s="132"/>
      <c r="M30" s="132"/>
      <c r="N30" s="132"/>
    </row>
    <row r="31" spans="1:14" ht="20.25" customHeight="1">
      <c r="A31" s="128" t="s">
        <v>58</v>
      </c>
      <c r="B31" s="114" t="s">
        <v>5</v>
      </c>
      <c r="C31" s="118" t="s">
        <v>162</v>
      </c>
      <c r="D31" s="48" t="s">
        <v>5</v>
      </c>
      <c r="E31" s="48" t="s">
        <v>164</v>
      </c>
      <c r="F31" s="53">
        <v>80040</v>
      </c>
      <c r="G31" s="126">
        <v>850</v>
      </c>
      <c r="H31" s="131">
        <f>'прил 3'!G31</f>
        <v>18000</v>
      </c>
      <c r="I31" s="131">
        <f>'прил 3'!H31</f>
        <v>18000</v>
      </c>
      <c r="J31" s="131">
        <f>'прил 3'!I31</f>
        <v>4251</v>
      </c>
      <c r="K31" s="116">
        <f t="shared" si="0"/>
        <v>23.616666666666667</v>
      </c>
      <c r="L31" s="132"/>
      <c r="M31" s="132"/>
      <c r="N31" s="132"/>
    </row>
    <row r="32" spans="1:14" s="13" customFormat="1" ht="41.25" customHeight="1">
      <c r="A32" s="67" t="s">
        <v>72</v>
      </c>
      <c r="B32" s="48" t="s">
        <v>5</v>
      </c>
      <c r="C32" s="118" t="s">
        <v>162</v>
      </c>
      <c r="D32" s="48" t="s">
        <v>5</v>
      </c>
      <c r="E32" s="45" t="s">
        <v>164</v>
      </c>
      <c r="F32" s="48" t="s">
        <v>173</v>
      </c>
      <c r="G32" s="48"/>
      <c r="H32" s="121">
        <f>H33+H35</f>
        <v>114948.94</v>
      </c>
      <c r="I32" s="121">
        <f>I33+I35</f>
        <v>114948.94</v>
      </c>
      <c r="J32" s="121">
        <f>J33+J35</f>
        <v>86211.72</v>
      </c>
      <c r="K32" s="116">
        <f t="shared" si="0"/>
        <v>75.00001304927214</v>
      </c>
      <c r="L32" s="110">
        <f>L33+L36</f>
        <v>198262.6</v>
      </c>
      <c r="M32" s="110">
        <f>M33+M36</f>
        <v>198262.6</v>
      </c>
      <c r="N32" s="110">
        <f>N33+N36</f>
        <v>198262.6</v>
      </c>
    </row>
    <row r="33" spans="1:14" ht="66" customHeight="1">
      <c r="A33" s="133" t="s">
        <v>167</v>
      </c>
      <c r="B33" s="114" t="s">
        <v>5</v>
      </c>
      <c r="C33" s="118" t="s">
        <v>162</v>
      </c>
      <c r="D33" s="48" t="s">
        <v>5</v>
      </c>
      <c r="E33" s="45" t="s">
        <v>164</v>
      </c>
      <c r="F33" s="53" t="s">
        <v>173</v>
      </c>
      <c r="G33" s="126">
        <v>100</v>
      </c>
      <c r="H33" s="131">
        <f>H34</f>
        <v>101506</v>
      </c>
      <c r="I33" s="131">
        <f>I34</f>
        <v>101506</v>
      </c>
      <c r="J33" s="131">
        <f>J34</f>
        <v>76129.47</v>
      </c>
      <c r="K33" s="116">
        <f t="shared" si="0"/>
        <v>74.99997044509684</v>
      </c>
      <c r="L33" s="132">
        <f>L34</f>
        <v>183141.54</v>
      </c>
      <c r="M33" s="132">
        <f>M34</f>
        <v>183141.54</v>
      </c>
      <c r="N33" s="132">
        <f>N34</f>
        <v>183141.54</v>
      </c>
    </row>
    <row r="34" spans="1:14" ht="27.75" customHeight="1">
      <c r="A34" s="133" t="s">
        <v>168</v>
      </c>
      <c r="B34" s="114" t="s">
        <v>5</v>
      </c>
      <c r="C34" s="118" t="s">
        <v>162</v>
      </c>
      <c r="D34" s="48" t="s">
        <v>5</v>
      </c>
      <c r="E34" s="48" t="s">
        <v>164</v>
      </c>
      <c r="F34" s="53" t="s">
        <v>173</v>
      </c>
      <c r="G34" s="126">
        <v>120</v>
      </c>
      <c r="H34" s="116">
        <f>'прил 3'!G53</f>
        <v>101506</v>
      </c>
      <c r="I34" s="116">
        <f>'прил 3'!H53</f>
        <v>101506</v>
      </c>
      <c r="J34" s="116">
        <f>'прил 3'!I53</f>
        <v>76129.47</v>
      </c>
      <c r="K34" s="116">
        <f t="shared" si="0"/>
        <v>74.99997044509684</v>
      </c>
      <c r="L34" s="120">
        <v>183141.54</v>
      </c>
      <c r="M34" s="120">
        <v>183141.54</v>
      </c>
      <c r="N34" s="120">
        <v>183141.54</v>
      </c>
    </row>
    <row r="35" spans="1:14" ht="26.25" customHeight="1">
      <c r="A35" s="133" t="s">
        <v>170</v>
      </c>
      <c r="B35" s="114" t="s">
        <v>5</v>
      </c>
      <c r="C35" s="118" t="s">
        <v>162</v>
      </c>
      <c r="D35" s="48" t="s">
        <v>5</v>
      </c>
      <c r="E35" s="48" t="s">
        <v>164</v>
      </c>
      <c r="F35" s="53" t="s">
        <v>173</v>
      </c>
      <c r="G35" s="126">
        <v>200</v>
      </c>
      <c r="H35" s="116">
        <f>H36</f>
        <v>13442.94</v>
      </c>
      <c r="I35" s="116">
        <f>I36</f>
        <v>13442.94</v>
      </c>
      <c r="J35" s="116">
        <f>J36</f>
        <v>10082.25</v>
      </c>
      <c r="K35" s="116">
        <f t="shared" si="0"/>
        <v>75.0003347482024</v>
      </c>
      <c r="L35" s="132">
        <f>L36</f>
        <v>15121.06</v>
      </c>
      <c r="M35" s="132">
        <f>M36</f>
        <v>15121.06</v>
      </c>
      <c r="N35" s="132">
        <f>N36</f>
        <v>15121.06</v>
      </c>
    </row>
    <row r="36" spans="1:14" ht="26.25" customHeight="1">
      <c r="A36" s="134" t="s">
        <v>171</v>
      </c>
      <c r="B36" s="114" t="s">
        <v>5</v>
      </c>
      <c r="C36" s="118" t="s">
        <v>162</v>
      </c>
      <c r="D36" s="48" t="s">
        <v>5</v>
      </c>
      <c r="E36" s="48" t="s">
        <v>164</v>
      </c>
      <c r="F36" s="53" t="s">
        <v>173</v>
      </c>
      <c r="G36" s="126">
        <v>240</v>
      </c>
      <c r="H36" s="116">
        <f>'прил 3'!G55</f>
        <v>13442.94</v>
      </c>
      <c r="I36" s="116">
        <f>'прил 3'!H55</f>
        <v>13442.94</v>
      </c>
      <c r="J36" s="116">
        <f>'прил 3'!I55</f>
        <v>10082.25</v>
      </c>
      <c r="K36" s="116">
        <f t="shared" si="0"/>
        <v>75.0003347482024</v>
      </c>
      <c r="L36" s="120">
        <v>15121.06</v>
      </c>
      <c r="M36" s="120">
        <v>15121.06</v>
      </c>
      <c r="N36" s="120">
        <v>15121.06</v>
      </c>
    </row>
    <row r="37" spans="1:12" ht="25.5" customHeight="1" hidden="1">
      <c r="A37" s="135" t="s">
        <v>174</v>
      </c>
      <c r="B37" s="48" t="s">
        <v>5</v>
      </c>
      <c r="C37" s="118" t="s">
        <v>162</v>
      </c>
      <c r="D37" s="50" t="s">
        <v>6</v>
      </c>
      <c r="E37" s="48" t="s">
        <v>164</v>
      </c>
      <c r="F37" s="48" t="s">
        <v>175</v>
      </c>
      <c r="G37" s="48"/>
      <c r="H37" s="121">
        <f aca="true" t="shared" si="4" ref="H37:J38">H38</f>
        <v>0</v>
      </c>
      <c r="I37" s="121">
        <f t="shared" si="4"/>
        <v>0</v>
      </c>
      <c r="J37" s="121">
        <f t="shared" si="4"/>
        <v>0</v>
      </c>
      <c r="K37" s="121" t="e">
        <f t="shared" si="0"/>
        <v>#DIV/0!</v>
      </c>
      <c r="L37" s="120">
        <f>L38</f>
        <v>0</v>
      </c>
    </row>
    <row r="38" spans="1:12" ht="25.5" customHeight="1" hidden="1">
      <c r="A38" s="57" t="s">
        <v>27</v>
      </c>
      <c r="B38" s="45" t="s">
        <v>5</v>
      </c>
      <c r="C38" s="118" t="s">
        <v>162</v>
      </c>
      <c r="D38" s="73" t="s">
        <v>6</v>
      </c>
      <c r="E38" s="48" t="s">
        <v>164</v>
      </c>
      <c r="F38" s="53" t="s">
        <v>175</v>
      </c>
      <c r="G38" s="126">
        <v>800</v>
      </c>
      <c r="H38" s="127"/>
      <c r="I38" s="127"/>
      <c r="J38" s="127">
        <f t="shared" si="4"/>
        <v>0</v>
      </c>
      <c r="K38" s="116" t="e">
        <f t="shared" si="0"/>
        <v>#DIV/0!</v>
      </c>
      <c r="L38" s="120">
        <f>L39</f>
        <v>0</v>
      </c>
    </row>
    <row r="39" spans="1:12" ht="42" customHeight="1" hidden="1">
      <c r="A39" s="57" t="s">
        <v>58</v>
      </c>
      <c r="B39" s="45" t="s">
        <v>5</v>
      </c>
      <c r="C39" s="118" t="s">
        <v>162</v>
      </c>
      <c r="D39" s="73" t="s">
        <v>6</v>
      </c>
      <c r="E39" s="45" t="s">
        <v>164</v>
      </c>
      <c r="F39" s="53" t="s">
        <v>175</v>
      </c>
      <c r="G39" s="126">
        <v>850</v>
      </c>
      <c r="H39" s="127"/>
      <c r="I39" s="127"/>
      <c r="J39" s="127">
        <v>0</v>
      </c>
      <c r="K39" s="116" t="e">
        <f>J39/I39*100</f>
        <v>#DIV/0!</v>
      </c>
      <c r="L39" s="120"/>
    </row>
    <row r="40" spans="1:12" ht="37.5" customHeight="1" hidden="1">
      <c r="A40" s="136" t="s">
        <v>176</v>
      </c>
      <c r="B40" s="48" t="s">
        <v>10</v>
      </c>
      <c r="C40" s="118" t="s">
        <v>162</v>
      </c>
      <c r="D40" s="50" t="s">
        <v>11</v>
      </c>
      <c r="E40" s="48" t="s">
        <v>164</v>
      </c>
      <c r="F40" s="48" t="s">
        <v>160</v>
      </c>
      <c r="G40" s="48" t="s">
        <v>8</v>
      </c>
      <c r="H40" s="127">
        <f aca="true" t="shared" si="5" ref="H40:I42">H41</f>
        <v>0</v>
      </c>
      <c r="I40" s="127">
        <f t="shared" si="5"/>
        <v>0</v>
      </c>
      <c r="J40" s="121">
        <f>I40-H40</f>
        <v>0</v>
      </c>
      <c r="K40" s="116" t="e">
        <f t="shared" si="0"/>
        <v>#DIV/0!</v>
      </c>
      <c r="L40" s="120">
        <f>L41</f>
        <v>0</v>
      </c>
    </row>
    <row r="41" spans="1:12" ht="75" customHeight="1" hidden="1">
      <c r="A41" s="125" t="s">
        <v>177</v>
      </c>
      <c r="B41" s="114" t="s">
        <v>10</v>
      </c>
      <c r="C41" s="118" t="s">
        <v>162</v>
      </c>
      <c r="D41" s="137" t="s">
        <v>11</v>
      </c>
      <c r="E41" s="48" t="s">
        <v>164</v>
      </c>
      <c r="F41" s="53" t="s">
        <v>178</v>
      </c>
      <c r="G41" s="114" t="s">
        <v>8</v>
      </c>
      <c r="H41" s="127">
        <f t="shared" si="5"/>
        <v>0</v>
      </c>
      <c r="I41" s="127">
        <f t="shared" si="5"/>
        <v>0</v>
      </c>
      <c r="J41" s="121">
        <f>I41-H41</f>
        <v>0</v>
      </c>
      <c r="K41" s="116" t="e">
        <f t="shared" si="0"/>
        <v>#DIV/0!</v>
      </c>
      <c r="L41" s="120">
        <f>L42</f>
        <v>0</v>
      </c>
    </row>
    <row r="42" spans="1:12" ht="27" customHeight="1" hidden="1">
      <c r="A42" s="125" t="s">
        <v>170</v>
      </c>
      <c r="B42" s="114" t="s">
        <v>10</v>
      </c>
      <c r="C42" s="118" t="s">
        <v>162</v>
      </c>
      <c r="D42" s="137" t="s">
        <v>11</v>
      </c>
      <c r="E42" s="48" t="s">
        <v>164</v>
      </c>
      <c r="F42" s="53" t="s">
        <v>178</v>
      </c>
      <c r="G42" s="126">
        <v>200</v>
      </c>
      <c r="H42" s="127">
        <f t="shared" si="5"/>
        <v>0</v>
      </c>
      <c r="I42" s="127">
        <f t="shared" si="5"/>
        <v>0</v>
      </c>
      <c r="J42" s="121">
        <f>I42-H42</f>
        <v>0</v>
      </c>
      <c r="K42" s="116" t="e">
        <f t="shared" si="0"/>
        <v>#DIV/0!</v>
      </c>
      <c r="L42" s="120">
        <f>L43</f>
        <v>0</v>
      </c>
    </row>
    <row r="43" spans="1:12" ht="42" customHeight="1" hidden="1">
      <c r="A43" s="125" t="s">
        <v>179</v>
      </c>
      <c r="B43" s="114" t="s">
        <v>10</v>
      </c>
      <c r="C43" s="118" t="s">
        <v>162</v>
      </c>
      <c r="D43" s="137" t="s">
        <v>11</v>
      </c>
      <c r="E43" s="48" t="s">
        <v>164</v>
      </c>
      <c r="F43" s="53" t="s">
        <v>178</v>
      </c>
      <c r="G43" s="126">
        <v>240</v>
      </c>
      <c r="H43" s="127">
        <v>0</v>
      </c>
      <c r="I43" s="127">
        <v>0</v>
      </c>
      <c r="J43" s="121">
        <f>I43-H43</f>
        <v>0</v>
      </c>
      <c r="K43" s="116" t="e">
        <f t="shared" si="0"/>
        <v>#DIV/0!</v>
      </c>
      <c r="L43" s="120">
        <v>0</v>
      </c>
    </row>
    <row r="44" spans="1:14" ht="28.5" customHeight="1" hidden="1">
      <c r="A44" s="67" t="s">
        <v>180</v>
      </c>
      <c r="B44" s="48" t="s">
        <v>181</v>
      </c>
      <c r="C44" s="118" t="s">
        <v>162</v>
      </c>
      <c r="D44" s="50" t="s">
        <v>11</v>
      </c>
      <c r="E44" s="48" t="s">
        <v>164</v>
      </c>
      <c r="F44" s="50" t="s">
        <v>160</v>
      </c>
      <c r="G44" s="48" t="s">
        <v>8</v>
      </c>
      <c r="H44" s="121">
        <f aca="true" t="shared" si="6" ref="H44:J46">H45</f>
        <v>0</v>
      </c>
      <c r="I44" s="121">
        <f t="shared" si="6"/>
        <v>0</v>
      </c>
      <c r="J44" s="121">
        <f t="shared" si="6"/>
        <v>0</v>
      </c>
      <c r="K44" s="116" t="e">
        <f t="shared" si="0"/>
        <v>#DIV/0!</v>
      </c>
      <c r="L44" s="138">
        <f aca="true" t="shared" si="7" ref="L44:N46">L45</f>
        <v>105000</v>
      </c>
      <c r="M44" s="138">
        <f t="shared" si="7"/>
        <v>0</v>
      </c>
      <c r="N44" s="138">
        <f t="shared" si="7"/>
        <v>0</v>
      </c>
    </row>
    <row r="45" spans="1:14" ht="21" customHeight="1" hidden="1">
      <c r="A45" s="67" t="s">
        <v>182</v>
      </c>
      <c r="B45" s="114" t="s">
        <v>181</v>
      </c>
      <c r="C45" s="118" t="s">
        <v>162</v>
      </c>
      <c r="D45" s="54" t="s">
        <v>11</v>
      </c>
      <c r="E45" s="45" t="s">
        <v>164</v>
      </c>
      <c r="F45" s="73" t="s">
        <v>183</v>
      </c>
      <c r="G45" s="45" t="s">
        <v>8</v>
      </c>
      <c r="H45" s="127">
        <f t="shared" si="6"/>
        <v>0</v>
      </c>
      <c r="I45" s="127">
        <f t="shared" si="6"/>
        <v>0</v>
      </c>
      <c r="J45" s="127">
        <f t="shared" si="6"/>
        <v>0</v>
      </c>
      <c r="K45" s="116" t="e">
        <f t="shared" si="0"/>
        <v>#DIV/0!</v>
      </c>
      <c r="L45" s="139">
        <f t="shared" si="7"/>
        <v>105000</v>
      </c>
      <c r="M45" s="139">
        <f t="shared" si="7"/>
        <v>0</v>
      </c>
      <c r="N45" s="139">
        <f t="shared" si="7"/>
        <v>0</v>
      </c>
    </row>
    <row r="46" spans="1:14" ht="17.25" customHeight="1" hidden="1">
      <c r="A46" s="133" t="s">
        <v>184</v>
      </c>
      <c r="B46" s="114" t="s">
        <v>181</v>
      </c>
      <c r="C46" s="118" t="s">
        <v>162</v>
      </c>
      <c r="D46" s="54" t="s">
        <v>11</v>
      </c>
      <c r="E46" s="48" t="s">
        <v>164</v>
      </c>
      <c r="F46" s="73" t="s">
        <v>183</v>
      </c>
      <c r="G46" s="45" t="s">
        <v>28</v>
      </c>
      <c r="H46" s="127">
        <f t="shared" si="6"/>
        <v>0</v>
      </c>
      <c r="I46" s="127">
        <f t="shared" si="6"/>
        <v>0</v>
      </c>
      <c r="J46" s="127">
        <f t="shared" si="6"/>
        <v>0</v>
      </c>
      <c r="K46" s="116" t="e">
        <f t="shared" si="0"/>
        <v>#DIV/0!</v>
      </c>
      <c r="L46" s="139">
        <f t="shared" si="7"/>
        <v>105000</v>
      </c>
      <c r="M46" s="139">
        <f t="shared" si="7"/>
        <v>0</v>
      </c>
      <c r="N46" s="139">
        <f t="shared" si="7"/>
        <v>0</v>
      </c>
    </row>
    <row r="47" spans="1:14" ht="17.25" customHeight="1" hidden="1">
      <c r="A47" s="133" t="s">
        <v>185</v>
      </c>
      <c r="B47" s="114" t="s">
        <v>181</v>
      </c>
      <c r="C47" s="118" t="s">
        <v>162</v>
      </c>
      <c r="D47" s="54" t="s">
        <v>11</v>
      </c>
      <c r="E47" s="48" t="s">
        <v>164</v>
      </c>
      <c r="F47" s="73" t="s">
        <v>183</v>
      </c>
      <c r="G47" s="45" t="s">
        <v>186</v>
      </c>
      <c r="H47" s="127"/>
      <c r="I47" s="127"/>
      <c r="J47" s="127"/>
      <c r="K47" s="116" t="e">
        <f t="shared" si="0"/>
        <v>#DIV/0!</v>
      </c>
      <c r="L47" s="139">
        <v>105000</v>
      </c>
      <c r="M47" s="140">
        <v>0</v>
      </c>
      <c r="N47" s="140">
        <v>0</v>
      </c>
    </row>
    <row r="48" spans="1:12" ht="12.75" hidden="1">
      <c r="A48" s="71" t="s">
        <v>39</v>
      </c>
      <c r="B48" s="114" t="s">
        <v>181</v>
      </c>
      <c r="C48" s="118" t="s">
        <v>162</v>
      </c>
      <c r="D48" s="54" t="s">
        <v>11</v>
      </c>
      <c r="E48" s="48" t="s">
        <v>164</v>
      </c>
      <c r="F48" s="50"/>
      <c r="G48" s="48" t="s">
        <v>8</v>
      </c>
      <c r="H48" s="121"/>
      <c r="I48" s="121"/>
      <c r="J48" s="121">
        <f>I48-H48</f>
        <v>0</v>
      </c>
      <c r="K48" s="116" t="e">
        <f t="shared" si="0"/>
        <v>#DIV/0!</v>
      </c>
      <c r="L48" s="138"/>
    </row>
    <row r="49" spans="1:12" ht="38.25" hidden="1">
      <c r="A49" s="125" t="s">
        <v>187</v>
      </c>
      <c r="B49" s="114" t="s">
        <v>181</v>
      </c>
      <c r="C49" s="118" t="s">
        <v>162</v>
      </c>
      <c r="D49" s="54" t="s">
        <v>11</v>
      </c>
      <c r="E49" s="48" t="s">
        <v>164</v>
      </c>
      <c r="F49" s="137"/>
      <c r="G49" s="114" t="s">
        <v>8</v>
      </c>
      <c r="H49" s="127"/>
      <c r="I49" s="127"/>
      <c r="J49" s="121">
        <f>I49-H49</f>
        <v>0</v>
      </c>
      <c r="K49" s="116" t="e">
        <f t="shared" si="0"/>
        <v>#DIV/0!</v>
      </c>
      <c r="L49" s="139"/>
    </row>
    <row r="50" spans="1:12" ht="12.75" hidden="1">
      <c r="A50" s="125" t="s">
        <v>25</v>
      </c>
      <c r="B50" s="114" t="s">
        <v>181</v>
      </c>
      <c r="C50" s="118" t="s">
        <v>162</v>
      </c>
      <c r="D50" s="54" t="s">
        <v>11</v>
      </c>
      <c r="E50" s="48" t="s">
        <v>164</v>
      </c>
      <c r="F50" s="54"/>
      <c r="G50" s="53" t="s">
        <v>23</v>
      </c>
      <c r="H50" s="127"/>
      <c r="I50" s="127"/>
      <c r="J50" s="121">
        <f>I50-H50</f>
        <v>0</v>
      </c>
      <c r="K50" s="116" t="e">
        <f t="shared" si="0"/>
        <v>#DIV/0!</v>
      </c>
      <c r="L50" s="139"/>
    </row>
    <row r="51" spans="1:12" ht="25.5" hidden="1">
      <c r="A51" s="125" t="s">
        <v>26</v>
      </c>
      <c r="B51" s="114" t="s">
        <v>181</v>
      </c>
      <c r="C51" s="118" t="s">
        <v>162</v>
      </c>
      <c r="D51" s="54" t="s">
        <v>11</v>
      </c>
      <c r="E51" s="45" t="s">
        <v>164</v>
      </c>
      <c r="F51" s="137"/>
      <c r="G51" s="53" t="s">
        <v>24</v>
      </c>
      <c r="H51" s="127"/>
      <c r="I51" s="127"/>
      <c r="J51" s="121">
        <f>I51-H51</f>
        <v>0</v>
      </c>
      <c r="K51" s="116" t="e">
        <f t="shared" si="0"/>
        <v>#DIV/0!</v>
      </c>
      <c r="L51" s="139"/>
    </row>
    <row r="52" spans="1:14" ht="45" customHeight="1" hidden="1">
      <c r="A52" s="141" t="s">
        <v>188</v>
      </c>
      <c r="B52" s="114" t="s">
        <v>181</v>
      </c>
      <c r="C52" s="118" t="s">
        <v>162</v>
      </c>
      <c r="D52" s="54" t="s">
        <v>11</v>
      </c>
      <c r="E52" s="48" t="s">
        <v>164</v>
      </c>
      <c r="F52" s="53" t="s">
        <v>189</v>
      </c>
      <c r="G52" s="53" t="s">
        <v>8</v>
      </c>
      <c r="H52" s="127">
        <v>1000</v>
      </c>
      <c r="I52" s="127">
        <v>1000</v>
      </c>
      <c r="J52" s="127">
        <v>1000</v>
      </c>
      <c r="K52" s="116">
        <f t="shared" si="0"/>
        <v>100</v>
      </c>
      <c r="L52" s="139">
        <v>1000</v>
      </c>
      <c r="M52" s="139">
        <v>1000</v>
      </c>
      <c r="N52" s="139">
        <v>1000</v>
      </c>
    </row>
    <row r="53" spans="1:14" ht="35.25" customHeight="1" hidden="1">
      <c r="A53" s="125" t="s">
        <v>170</v>
      </c>
      <c r="B53" s="114" t="s">
        <v>181</v>
      </c>
      <c r="C53" s="118" t="s">
        <v>162</v>
      </c>
      <c r="D53" s="54" t="s">
        <v>11</v>
      </c>
      <c r="E53" s="48" t="s">
        <v>164</v>
      </c>
      <c r="F53" s="53" t="s">
        <v>189</v>
      </c>
      <c r="G53" s="53" t="s">
        <v>23</v>
      </c>
      <c r="H53" s="127">
        <v>1000</v>
      </c>
      <c r="I53" s="127">
        <v>1000</v>
      </c>
      <c r="J53" s="127">
        <v>1000</v>
      </c>
      <c r="K53" s="116">
        <f t="shared" si="0"/>
        <v>100</v>
      </c>
      <c r="L53" s="139">
        <v>1000</v>
      </c>
      <c r="M53" s="139">
        <v>1000</v>
      </c>
      <c r="N53" s="139">
        <v>1000</v>
      </c>
    </row>
    <row r="54" spans="1:14" ht="3.75" customHeight="1" hidden="1">
      <c r="A54" s="125" t="s">
        <v>179</v>
      </c>
      <c r="B54" s="114" t="s">
        <v>181</v>
      </c>
      <c r="C54" s="118" t="s">
        <v>162</v>
      </c>
      <c r="D54" s="54" t="s">
        <v>11</v>
      </c>
      <c r="E54" s="48" t="s">
        <v>164</v>
      </c>
      <c r="F54" s="53" t="s">
        <v>189</v>
      </c>
      <c r="G54" s="53" t="s">
        <v>24</v>
      </c>
      <c r="H54" s="127">
        <v>1000</v>
      </c>
      <c r="I54" s="127">
        <v>1000</v>
      </c>
      <c r="J54" s="127">
        <v>1000</v>
      </c>
      <c r="K54" s="116">
        <f t="shared" si="0"/>
        <v>100</v>
      </c>
      <c r="L54" s="139">
        <v>1000</v>
      </c>
      <c r="M54" s="139">
        <v>1000</v>
      </c>
      <c r="N54" s="139">
        <v>1000</v>
      </c>
    </row>
    <row r="55" spans="1:14" ht="24.75" customHeight="1" hidden="1">
      <c r="A55" s="125" t="s">
        <v>190</v>
      </c>
      <c r="B55" s="114" t="s">
        <v>181</v>
      </c>
      <c r="C55" s="118" t="s">
        <v>162</v>
      </c>
      <c r="D55" s="54" t="s">
        <v>11</v>
      </c>
      <c r="E55" s="48" t="s">
        <v>164</v>
      </c>
      <c r="F55" s="53" t="s">
        <v>191</v>
      </c>
      <c r="G55" s="53" t="s">
        <v>94</v>
      </c>
      <c r="H55" s="127">
        <v>1067</v>
      </c>
      <c r="I55" s="127">
        <v>1067</v>
      </c>
      <c r="J55" s="127">
        <v>1067</v>
      </c>
      <c r="K55" s="116">
        <f t="shared" si="0"/>
        <v>100</v>
      </c>
      <c r="L55" s="139">
        <v>1067</v>
      </c>
      <c r="M55" s="139">
        <v>1067</v>
      </c>
      <c r="N55" s="139">
        <v>1067</v>
      </c>
    </row>
    <row r="56" spans="1:14" ht="39.75" customHeight="1">
      <c r="A56" s="142" t="s">
        <v>78</v>
      </c>
      <c r="B56" s="143" t="s">
        <v>5</v>
      </c>
      <c r="C56" s="118" t="s">
        <v>162</v>
      </c>
      <c r="D56" s="143" t="s">
        <v>6</v>
      </c>
      <c r="E56" s="48" t="s">
        <v>164</v>
      </c>
      <c r="F56" s="144" t="s">
        <v>194</v>
      </c>
      <c r="G56" s="143"/>
      <c r="H56" s="122">
        <f aca="true" t="shared" si="8" ref="H56:J57">H57</f>
        <v>0</v>
      </c>
      <c r="I56" s="122">
        <f t="shared" si="8"/>
        <v>205101.2</v>
      </c>
      <c r="J56" s="122">
        <f t="shared" si="8"/>
        <v>80998.64</v>
      </c>
      <c r="K56" s="122">
        <f aca="true" t="shared" si="9" ref="K56:K121">J56/I56*100</f>
        <v>39.49203612655606</v>
      </c>
      <c r="L56" s="110">
        <f aca="true" t="shared" si="10" ref="L56:N57">L57</f>
        <v>422820</v>
      </c>
      <c r="M56" s="110">
        <f t="shared" si="10"/>
        <v>0</v>
      </c>
      <c r="N56" s="110">
        <f t="shared" si="10"/>
        <v>0</v>
      </c>
    </row>
    <row r="57" spans="1:14" ht="25.5" customHeight="1">
      <c r="A57" s="125" t="s">
        <v>170</v>
      </c>
      <c r="B57" s="48" t="s">
        <v>5</v>
      </c>
      <c r="C57" s="118" t="s">
        <v>162</v>
      </c>
      <c r="D57" s="48" t="s">
        <v>6</v>
      </c>
      <c r="E57" s="45" t="s">
        <v>164</v>
      </c>
      <c r="F57" s="145" t="s">
        <v>194</v>
      </c>
      <c r="G57" s="53" t="s">
        <v>23</v>
      </c>
      <c r="H57" s="127">
        <f t="shared" si="8"/>
        <v>0</v>
      </c>
      <c r="I57" s="127">
        <f t="shared" si="8"/>
        <v>205101.2</v>
      </c>
      <c r="J57" s="127">
        <f t="shared" si="8"/>
        <v>80998.64</v>
      </c>
      <c r="K57" s="116">
        <f t="shared" si="9"/>
        <v>39.49203612655606</v>
      </c>
      <c r="L57" s="120">
        <f t="shared" si="10"/>
        <v>422820</v>
      </c>
      <c r="M57" s="120">
        <f t="shared" si="10"/>
        <v>0</v>
      </c>
      <c r="N57" s="120">
        <f t="shared" si="10"/>
        <v>0</v>
      </c>
    </row>
    <row r="58" spans="1:14" ht="27" customHeight="1">
      <c r="A58" s="125" t="s">
        <v>179</v>
      </c>
      <c r="B58" s="48" t="s">
        <v>5</v>
      </c>
      <c r="C58" s="118" t="s">
        <v>162</v>
      </c>
      <c r="D58" s="48" t="s">
        <v>6</v>
      </c>
      <c r="E58" s="48" t="s">
        <v>164</v>
      </c>
      <c r="F58" s="145" t="s">
        <v>194</v>
      </c>
      <c r="G58" s="53" t="s">
        <v>24</v>
      </c>
      <c r="H58" s="127">
        <f>'прил 3'!G44</f>
        <v>0</v>
      </c>
      <c r="I58" s="127">
        <f>'прил 3'!H44</f>
        <v>205101.2</v>
      </c>
      <c r="J58" s="127">
        <f>'прил 3'!I44</f>
        <v>80998.64</v>
      </c>
      <c r="K58" s="116">
        <f t="shared" si="9"/>
        <v>39.49203612655606</v>
      </c>
      <c r="L58" s="120">
        <v>422820</v>
      </c>
      <c r="M58" s="140">
        <v>0</v>
      </c>
      <c r="N58" s="140">
        <v>0</v>
      </c>
    </row>
    <row r="59" spans="1:14" ht="30" customHeight="1" hidden="1">
      <c r="A59" s="142" t="s">
        <v>195</v>
      </c>
      <c r="B59" s="143" t="s">
        <v>5</v>
      </c>
      <c r="C59" s="118" t="s">
        <v>162</v>
      </c>
      <c r="D59" s="143" t="s">
        <v>196</v>
      </c>
      <c r="E59" s="48" t="s">
        <v>164</v>
      </c>
      <c r="F59" s="144"/>
      <c r="G59" s="143"/>
      <c r="H59" s="122">
        <f aca="true" t="shared" si="11" ref="H59:J62">H60</f>
        <v>0</v>
      </c>
      <c r="I59" s="122">
        <f t="shared" si="11"/>
        <v>5000</v>
      </c>
      <c r="J59" s="122">
        <f t="shared" si="11"/>
        <v>5000</v>
      </c>
      <c r="K59" s="116">
        <f t="shared" si="9"/>
        <v>100</v>
      </c>
      <c r="L59" s="120"/>
      <c r="M59" s="140"/>
      <c r="N59" s="140"/>
    </row>
    <row r="60" spans="1:14" ht="30" customHeight="1" hidden="1">
      <c r="A60" s="133" t="s">
        <v>197</v>
      </c>
      <c r="B60" s="48" t="s">
        <v>5</v>
      </c>
      <c r="C60" s="118" t="s">
        <v>162</v>
      </c>
      <c r="D60" s="48" t="s">
        <v>196</v>
      </c>
      <c r="E60" s="48" t="s">
        <v>164</v>
      </c>
      <c r="F60" s="145" t="s">
        <v>198</v>
      </c>
      <c r="G60" s="53"/>
      <c r="H60" s="127">
        <f>H62</f>
        <v>0</v>
      </c>
      <c r="I60" s="127">
        <f>I62</f>
        <v>5000</v>
      </c>
      <c r="J60" s="127">
        <f>J62</f>
        <v>5000</v>
      </c>
      <c r="K60" s="116">
        <f t="shared" si="9"/>
        <v>100</v>
      </c>
      <c r="L60" s="120"/>
      <c r="M60" s="140"/>
      <c r="N60" s="140"/>
    </row>
    <row r="61" spans="1:14" ht="24" customHeight="1">
      <c r="A61" s="67" t="s">
        <v>257</v>
      </c>
      <c r="B61" s="48" t="s">
        <v>5</v>
      </c>
      <c r="C61" s="118" t="s">
        <v>162</v>
      </c>
      <c r="D61" s="48" t="s">
        <v>6</v>
      </c>
      <c r="E61" s="48" t="s">
        <v>164</v>
      </c>
      <c r="F61" s="146" t="s">
        <v>175</v>
      </c>
      <c r="G61" s="48"/>
      <c r="H61" s="121">
        <f>H62</f>
        <v>0</v>
      </c>
      <c r="I61" s="121">
        <f>I62</f>
        <v>5000</v>
      </c>
      <c r="J61" s="121">
        <f>J62</f>
        <v>5000</v>
      </c>
      <c r="K61" s="116">
        <f t="shared" si="9"/>
        <v>100</v>
      </c>
      <c r="L61" s="120"/>
      <c r="M61" s="140"/>
      <c r="N61" s="140"/>
    </row>
    <row r="62" spans="1:14" ht="19.5" customHeight="1">
      <c r="A62" s="46" t="s">
        <v>145</v>
      </c>
      <c r="B62" s="48" t="s">
        <v>5</v>
      </c>
      <c r="C62" s="118" t="s">
        <v>162</v>
      </c>
      <c r="D62" s="48" t="s">
        <v>6</v>
      </c>
      <c r="E62" s="48" t="s">
        <v>164</v>
      </c>
      <c r="F62" s="145" t="s">
        <v>175</v>
      </c>
      <c r="G62" s="53" t="s">
        <v>28</v>
      </c>
      <c r="H62" s="127">
        <f t="shared" si="11"/>
        <v>0</v>
      </c>
      <c r="I62" s="127">
        <f t="shared" si="11"/>
        <v>5000</v>
      </c>
      <c r="J62" s="127">
        <f t="shared" si="11"/>
        <v>5000</v>
      </c>
      <c r="K62" s="116">
        <f t="shared" si="9"/>
        <v>100</v>
      </c>
      <c r="L62" s="120"/>
      <c r="M62" s="140"/>
      <c r="N62" s="140"/>
    </row>
    <row r="63" spans="1:14" ht="19.5" customHeight="1">
      <c r="A63" s="46" t="s">
        <v>146</v>
      </c>
      <c r="B63" s="48" t="s">
        <v>5</v>
      </c>
      <c r="C63" s="118" t="s">
        <v>162</v>
      </c>
      <c r="D63" s="48" t="s">
        <v>6</v>
      </c>
      <c r="E63" s="48" t="s">
        <v>164</v>
      </c>
      <c r="F63" s="145" t="s">
        <v>175</v>
      </c>
      <c r="G63" s="53" t="s">
        <v>56</v>
      </c>
      <c r="H63" s="127">
        <f>'прил 3'!G41</f>
        <v>0</v>
      </c>
      <c r="I63" s="127">
        <f>'прил 3'!H41</f>
        <v>5000</v>
      </c>
      <c r="J63" s="127">
        <f>'прил 3'!I41</f>
        <v>5000</v>
      </c>
      <c r="K63" s="116">
        <f t="shared" si="9"/>
        <v>100</v>
      </c>
      <c r="L63" s="120"/>
      <c r="M63" s="140"/>
      <c r="N63" s="140"/>
    </row>
    <row r="64" spans="1:14" ht="19.5" customHeight="1">
      <c r="A64" s="46" t="s">
        <v>144</v>
      </c>
      <c r="B64" s="48" t="s">
        <v>5</v>
      </c>
      <c r="C64" s="118" t="s">
        <v>162</v>
      </c>
      <c r="D64" s="48" t="s">
        <v>6</v>
      </c>
      <c r="E64" s="48" t="s">
        <v>164</v>
      </c>
      <c r="F64" s="145" t="s">
        <v>247</v>
      </c>
      <c r="G64" s="53"/>
      <c r="H64" s="121">
        <f aca="true" t="shared" si="12" ref="H64:J65">H65</f>
        <v>0</v>
      </c>
      <c r="I64" s="121">
        <f t="shared" si="12"/>
        <v>58733.79</v>
      </c>
      <c r="J64" s="121">
        <f t="shared" si="12"/>
        <v>0</v>
      </c>
      <c r="K64" s="121">
        <f t="shared" si="9"/>
        <v>0</v>
      </c>
      <c r="L64" s="120"/>
      <c r="M64" s="140"/>
      <c r="N64" s="140"/>
    </row>
    <row r="65" spans="1:14" ht="19.5" customHeight="1">
      <c r="A65" s="46" t="s">
        <v>145</v>
      </c>
      <c r="B65" s="48" t="s">
        <v>5</v>
      </c>
      <c r="C65" s="118" t="s">
        <v>162</v>
      </c>
      <c r="D65" s="48" t="s">
        <v>6</v>
      </c>
      <c r="E65" s="48" t="s">
        <v>164</v>
      </c>
      <c r="F65" s="145" t="s">
        <v>247</v>
      </c>
      <c r="G65" s="53" t="s">
        <v>28</v>
      </c>
      <c r="H65" s="127">
        <f t="shared" si="12"/>
        <v>0</v>
      </c>
      <c r="I65" s="127">
        <f t="shared" si="12"/>
        <v>58733.79</v>
      </c>
      <c r="J65" s="127">
        <f t="shared" si="12"/>
        <v>0</v>
      </c>
      <c r="K65" s="116">
        <f t="shared" si="9"/>
        <v>0</v>
      </c>
      <c r="L65" s="120"/>
      <c r="M65" s="140"/>
      <c r="N65" s="140"/>
    </row>
    <row r="66" spans="1:14" ht="19.5" customHeight="1">
      <c r="A66" s="46" t="s">
        <v>146</v>
      </c>
      <c r="B66" s="48" t="s">
        <v>5</v>
      </c>
      <c r="C66" s="118" t="s">
        <v>162</v>
      </c>
      <c r="D66" s="48" t="s">
        <v>6</v>
      </c>
      <c r="E66" s="48" t="s">
        <v>164</v>
      </c>
      <c r="F66" s="145" t="s">
        <v>247</v>
      </c>
      <c r="G66" s="53" t="s">
        <v>56</v>
      </c>
      <c r="H66" s="127">
        <f>'прил 3'!G47</f>
        <v>0</v>
      </c>
      <c r="I66" s="127">
        <f>'прил 3'!H47</f>
        <v>58733.79</v>
      </c>
      <c r="J66" s="127">
        <f>'прил 3'!I47</f>
        <v>0</v>
      </c>
      <c r="K66" s="116">
        <f t="shared" si="9"/>
        <v>0</v>
      </c>
      <c r="L66" s="120"/>
      <c r="M66" s="140"/>
      <c r="N66" s="140"/>
    </row>
    <row r="67" spans="1:14" ht="61.5" customHeight="1">
      <c r="A67" s="60" t="s">
        <v>258</v>
      </c>
      <c r="B67" s="39" t="s">
        <v>5</v>
      </c>
      <c r="C67" s="118" t="s">
        <v>162</v>
      </c>
      <c r="D67" s="39" t="s">
        <v>11</v>
      </c>
      <c r="E67" s="45" t="s">
        <v>164</v>
      </c>
      <c r="F67" s="147"/>
      <c r="G67" s="39"/>
      <c r="H67" s="148">
        <f>H68+H72</f>
        <v>8000</v>
      </c>
      <c r="I67" s="148">
        <f>I68+I72</f>
        <v>49320</v>
      </c>
      <c r="J67" s="148">
        <f>J68+J72</f>
        <v>47092.3</v>
      </c>
      <c r="K67" s="149">
        <f t="shared" si="9"/>
        <v>95.48317112733172</v>
      </c>
      <c r="L67" s="138">
        <f>L69</f>
        <v>55000</v>
      </c>
      <c r="M67" s="138">
        <f>M69</f>
        <v>50000</v>
      </c>
      <c r="N67" s="138">
        <f>N69</f>
        <v>50000</v>
      </c>
    </row>
    <row r="68" spans="1:14" ht="30" customHeight="1">
      <c r="A68" s="142" t="s">
        <v>199</v>
      </c>
      <c r="B68" s="143" t="s">
        <v>5</v>
      </c>
      <c r="C68" s="118" t="s">
        <v>162</v>
      </c>
      <c r="D68" s="143" t="s">
        <v>10</v>
      </c>
      <c r="E68" s="48" t="s">
        <v>164</v>
      </c>
      <c r="F68" s="144"/>
      <c r="G68" s="143"/>
      <c r="H68" s="122">
        <f aca="true" t="shared" si="13" ref="H68:J70">H69</f>
        <v>8000</v>
      </c>
      <c r="I68" s="122">
        <f t="shared" si="13"/>
        <v>18000</v>
      </c>
      <c r="J68" s="122">
        <f t="shared" si="13"/>
        <v>15772.3</v>
      </c>
      <c r="K68" s="122">
        <f t="shared" si="9"/>
        <v>87.62388888888889</v>
      </c>
      <c r="L68" s="139">
        <v>5001</v>
      </c>
      <c r="M68" s="139">
        <v>5003</v>
      </c>
      <c r="N68" s="139">
        <v>5004</v>
      </c>
    </row>
    <row r="69" spans="1:14" ht="24" customHeight="1">
      <c r="A69" s="125" t="s">
        <v>64</v>
      </c>
      <c r="B69" s="48" t="s">
        <v>5</v>
      </c>
      <c r="C69" s="118" t="s">
        <v>162</v>
      </c>
      <c r="D69" s="48" t="s">
        <v>10</v>
      </c>
      <c r="E69" s="48" t="s">
        <v>164</v>
      </c>
      <c r="F69" s="150" t="s">
        <v>192</v>
      </c>
      <c r="G69" s="114"/>
      <c r="H69" s="127">
        <f t="shared" si="13"/>
        <v>8000</v>
      </c>
      <c r="I69" s="127">
        <f t="shared" si="13"/>
        <v>18000</v>
      </c>
      <c r="J69" s="127">
        <f t="shared" si="13"/>
        <v>15772.3</v>
      </c>
      <c r="K69" s="116">
        <f t="shared" si="9"/>
        <v>87.62388888888889</v>
      </c>
      <c r="L69" s="139">
        <f aca="true" t="shared" si="14" ref="L69:N70">L70</f>
        <v>55000</v>
      </c>
      <c r="M69" s="139">
        <f t="shared" si="14"/>
        <v>50000</v>
      </c>
      <c r="N69" s="139">
        <f t="shared" si="14"/>
        <v>50000</v>
      </c>
    </row>
    <row r="70" spans="1:14" ht="34.5" customHeight="1">
      <c r="A70" s="125" t="s">
        <v>170</v>
      </c>
      <c r="B70" s="48" t="s">
        <v>5</v>
      </c>
      <c r="C70" s="118" t="s">
        <v>162</v>
      </c>
      <c r="D70" s="48" t="s">
        <v>10</v>
      </c>
      <c r="E70" s="48" t="s">
        <v>164</v>
      </c>
      <c r="F70" s="150" t="s">
        <v>192</v>
      </c>
      <c r="G70" s="114" t="s">
        <v>23</v>
      </c>
      <c r="H70" s="127">
        <f t="shared" si="13"/>
        <v>8000</v>
      </c>
      <c r="I70" s="127">
        <f t="shared" si="13"/>
        <v>18000</v>
      </c>
      <c r="J70" s="127">
        <f t="shared" si="13"/>
        <v>15772.3</v>
      </c>
      <c r="K70" s="116">
        <f t="shared" si="9"/>
        <v>87.62388888888889</v>
      </c>
      <c r="L70" s="139">
        <f t="shared" si="14"/>
        <v>55000</v>
      </c>
      <c r="M70" s="139">
        <f t="shared" si="14"/>
        <v>50000</v>
      </c>
      <c r="N70" s="139">
        <f t="shared" si="14"/>
        <v>50000</v>
      </c>
    </row>
    <row r="71" spans="1:14" ht="35.25" customHeight="1">
      <c r="A71" s="125" t="s">
        <v>179</v>
      </c>
      <c r="B71" s="48" t="s">
        <v>5</v>
      </c>
      <c r="C71" s="118" t="s">
        <v>162</v>
      </c>
      <c r="D71" s="48" t="s">
        <v>10</v>
      </c>
      <c r="E71" s="48" t="s">
        <v>164</v>
      </c>
      <c r="F71" s="150" t="s">
        <v>192</v>
      </c>
      <c r="G71" s="114" t="s">
        <v>24</v>
      </c>
      <c r="H71" s="116">
        <f>'прил 3'!G62</f>
        <v>8000</v>
      </c>
      <c r="I71" s="116">
        <f>'прил 3'!H62</f>
        <v>18000</v>
      </c>
      <c r="J71" s="116">
        <f>'прил 3'!I62</f>
        <v>15772.3</v>
      </c>
      <c r="K71" s="116">
        <f t="shared" si="9"/>
        <v>87.62388888888889</v>
      </c>
      <c r="L71" s="151">
        <f>15000+30000+10000</f>
        <v>55000</v>
      </c>
      <c r="M71" s="140">
        <v>50000</v>
      </c>
      <c r="N71" s="140">
        <v>50000</v>
      </c>
    </row>
    <row r="72" spans="1:14" ht="31.5" customHeight="1">
      <c r="A72" s="142" t="s">
        <v>201</v>
      </c>
      <c r="B72" s="143" t="s">
        <v>5</v>
      </c>
      <c r="C72" s="118" t="s">
        <v>162</v>
      </c>
      <c r="D72" s="143" t="s">
        <v>10</v>
      </c>
      <c r="E72" s="48" t="s">
        <v>164</v>
      </c>
      <c r="F72" s="144"/>
      <c r="G72" s="143"/>
      <c r="H72" s="122">
        <f aca="true" t="shared" si="15" ref="H72:J74">H73</f>
        <v>0</v>
      </c>
      <c r="I72" s="122">
        <f t="shared" si="15"/>
        <v>31320</v>
      </c>
      <c r="J72" s="122">
        <f t="shared" si="15"/>
        <v>31320</v>
      </c>
      <c r="K72" s="122">
        <f t="shared" si="9"/>
        <v>100</v>
      </c>
      <c r="L72" s="151"/>
      <c r="M72" s="140"/>
      <c r="N72" s="140"/>
    </row>
    <row r="73" spans="1:14" ht="29.25" customHeight="1">
      <c r="A73" s="133" t="s">
        <v>202</v>
      </c>
      <c r="B73" s="48" t="s">
        <v>5</v>
      </c>
      <c r="C73" s="118" t="s">
        <v>162</v>
      </c>
      <c r="D73" s="48" t="s">
        <v>10</v>
      </c>
      <c r="E73" s="48" t="str">
        <f>E33</f>
        <v>518</v>
      </c>
      <c r="F73" s="145" t="s">
        <v>203</v>
      </c>
      <c r="G73" s="45"/>
      <c r="H73" s="116">
        <f t="shared" si="15"/>
        <v>0</v>
      </c>
      <c r="I73" s="116">
        <f t="shared" si="15"/>
        <v>31320</v>
      </c>
      <c r="J73" s="116">
        <f t="shared" si="15"/>
        <v>31320</v>
      </c>
      <c r="K73" s="116">
        <f t="shared" si="9"/>
        <v>100</v>
      </c>
      <c r="L73" s="151"/>
      <c r="M73" s="140"/>
      <c r="N73" s="140"/>
    </row>
    <row r="74" spans="1:14" ht="29.25" customHeight="1">
      <c r="A74" s="125" t="s">
        <v>170</v>
      </c>
      <c r="B74" s="48" t="s">
        <v>5</v>
      </c>
      <c r="C74" s="118" t="s">
        <v>162</v>
      </c>
      <c r="D74" s="48" t="s">
        <v>10</v>
      </c>
      <c r="E74" s="48" t="str">
        <f>E34</f>
        <v>518</v>
      </c>
      <c r="F74" s="145" t="s">
        <v>203</v>
      </c>
      <c r="G74" s="45" t="s">
        <v>23</v>
      </c>
      <c r="H74" s="116">
        <f t="shared" si="15"/>
        <v>0</v>
      </c>
      <c r="I74" s="116">
        <f t="shared" si="15"/>
        <v>31320</v>
      </c>
      <c r="J74" s="116">
        <f t="shared" si="15"/>
        <v>31320</v>
      </c>
      <c r="K74" s="116">
        <f t="shared" si="9"/>
        <v>100</v>
      </c>
      <c r="L74" s="151"/>
      <c r="M74" s="140"/>
      <c r="N74" s="140"/>
    </row>
    <row r="75" spans="1:14" ht="29.25" customHeight="1">
      <c r="A75" s="125" t="s">
        <v>179</v>
      </c>
      <c r="B75" s="48" t="s">
        <v>5</v>
      </c>
      <c r="C75" s="118" t="s">
        <v>162</v>
      </c>
      <c r="D75" s="48" t="s">
        <v>10</v>
      </c>
      <c r="E75" s="48" t="str">
        <f>E35</f>
        <v>518</v>
      </c>
      <c r="F75" s="145" t="s">
        <v>203</v>
      </c>
      <c r="G75" s="45" t="s">
        <v>94</v>
      </c>
      <c r="H75" s="116">
        <f>'прил 3'!G83</f>
        <v>0</v>
      </c>
      <c r="I75" s="116">
        <f>'прил 3'!H83</f>
        <v>31320</v>
      </c>
      <c r="J75" s="116">
        <f>'прил 3'!I83</f>
        <v>31320</v>
      </c>
      <c r="K75" s="116">
        <f t="shared" si="9"/>
        <v>100</v>
      </c>
      <c r="L75" s="151"/>
      <c r="M75" s="140"/>
      <c r="N75" s="140"/>
    </row>
    <row r="76" spans="1:14" ht="51.75" customHeight="1">
      <c r="A76" s="152" t="s">
        <v>259</v>
      </c>
      <c r="B76" s="118" t="s">
        <v>5</v>
      </c>
      <c r="C76" s="118" t="s">
        <v>162</v>
      </c>
      <c r="D76" s="118" t="s">
        <v>7</v>
      </c>
      <c r="E76" s="118" t="str">
        <f>E36</f>
        <v>518</v>
      </c>
      <c r="F76" s="118"/>
      <c r="G76" s="118"/>
      <c r="H76" s="119">
        <f>H81</f>
        <v>887444</v>
      </c>
      <c r="I76" s="119">
        <f>I81</f>
        <v>1532444</v>
      </c>
      <c r="J76" s="119">
        <f>J81</f>
        <v>1087688.1</v>
      </c>
      <c r="K76" s="119">
        <f t="shared" si="9"/>
        <v>70.97734729621442</v>
      </c>
      <c r="L76" s="138" t="e">
        <f>#REF!+#REF!+L77</f>
        <v>#REF!</v>
      </c>
      <c r="M76" s="138" t="e">
        <f>#REF!+#REF!</f>
        <v>#REF!</v>
      </c>
      <c r="N76" s="138" t="e">
        <f>#REF!+#REF!</f>
        <v>#REF!</v>
      </c>
    </row>
    <row r="77" spans="1:14" ht="19.5" customHeight="1" hidden="1">
      <c r="A77" s="67" t="s">
        <v>74</v>
      </c>
      <c r="B77" s="48" t="s">
        <v>5</v>
      </c>
      <c r="C77" s="48" t="s">
        <v>204</v>
      </c>
      <c r="D77" s="48" t="s">
        <v>11</v>
      </c>
      <c r="E77" s="48" t="s">
        <v>205</v>
      </c>
      <c r="F77" s="48" t="s">
        <v>160</v>
      </c>
      <c r="G77" s="48" t="s">
        <v>8</v>
      </c>
      <c r="H77" s="121">
        <f aca="true" t="shared" si="16" ref="H77:J79">H78</f>
        <v>0</v>
      </c>
      <c r="I77" s="121">
        <f t="shared" si="16"/>
        <v>0</v>
      </c>
      <c r="J77" s="121">
        <f t="shared" si="16"/>
        <v>0</v>
      </c>
      <c r="K77" s="116" t="e">
        <f t="shared" si="9"/>
        <v>#DIV/0!</v>
      </c>
      <c r="L77" s="110">
        <f aca="true" t="shared" si="17" ref="L77:N79">L78</f>
        <v>385140</v>
      </c>
      <c r="M77" s="110">
        <f t="shared" si="17"/>
        <v>0</v>
      </c>
      <c r="N77" s="110">
        <f t="shared" si="17"/>
        <v>1</v>
      </c>
    </row>
    <row r="78" spans="1:14" ht="22.5" hidden="1">
      <c r="A78" s="46" t="s">
        <v>75</v>
      </c>
      <c r="B78" s="48" t="s">
        <v>5</v>
      </c>
      <c r="C78" s="48" t="s">
        <v>204</v>
      </c>
      <c r="D78" s="48" t="s">
        <v>11</v>
      </c>
      <c r="E78" s="48" t="s">
        <v>205</v>
      </c>
      <c r="F78" s="45" t="s">
        <v>206</v>
      </c>
      <c r="G78" s="45" t="s">
        <v>8</v>
      </c>
      <c r="H78" s="127">
        <f t="shared" si="16"/>
        <v>0</v>
      </c>
      <c r="I78" s="127">
        <f t="shared" si="16"/>
        <v>0</v>
      </c>
      <c r="J78" s="127">
        <f t="shared" si="16"/>
        <v>0</v>
      </c>
      <c r="K78" s="116" t="e">
        <f t="shared" si="9"/>
        <v>#DIV/0!</v>
      </c>
      <c r="L78" s="120">
        <f t="shared" si="17"/>
        <v>385140</v>
      </c>
      <c r="M78" s="120">
        <f t="shared" si="17"/>
        <v>0</v>
      </c>
      <c r="N78" s="120">
        <f t="shared" si="17"/>
        <v>1</v>
      </c>
    </row>
    <row r="79" spans="1:14" ht="30" customHeight="1" hidden="1">
      <c r="A79" s="46" t="s">
        <v>60</v>
      </c>
      <c r="B79" s="48" t="s">
        <v>5</v>
      </c>
      <c r="C79" s="48" t="s">
        <v>204</v>
      </c>
      <c r="D79" s="48" t="s">
        <v>11</v>
      </c>
      <c r="E79" s="48" t="s">
        <v>205</v>
      </c>
      <c r="F79" s="45" t="s">
        <v>206</v>
      </c>
      <c r="G79" s="114">
        <v>200</v>
      </c>
      <c r="H79" s="127">
        <f t="shared" si="16"/>
        <v>0</v>
      </c>
      <c r="I79" s="127">
        <f t="shared" si="16"/>
        <v>0</v>
      </c>
      <c r="J79" s="127">
        <f t="shared" si="16"/>
        <v>0</v>
      </c>
      <c r="K79" s="116" t="e">
        <f t="shared" si="9"/>
        <v>#DIV/0!</v>
      </c>
      <c r="L79" s="120">
        <f t="shared" si="17"/>
        <v>385140</v>
      </c>
      <c r="M79" s="120">
        <f t="shared" si="17"/>
        <v>0</v>
      </c>
      <c r="N79" s="120">
        <f t="shared" si="17"/>
        <v>1</v>
      </c>
    </row>
    <row r="80" spans="1:14" ht="0.75" customHeight="1" hidden="1">
      <c r="A80" s="46" t="s">
        <v>57</v>
      </c>
      <c r="B80" s="48" t="s">
        <v>5</v>
      </c>
      <c r="C80" s="48" t="s">
        <v>204</v>
      </c>
      <c r="D80" s="48" t="s">
        <v>11</v>
      </c>
      <c r="E80" s="48" t="s">
        <v>205</v>
      </c>
      <c r="F80" s="45" t="s">
        <v>206</v>
      </c>
      <c r="G80" s="114">
        <v>240</v>
      </c>
      <c r="H80" s="127">
        <v>0</v>
      </c>
      <c r="I80" s="127">
        <v>0</v>
      </c>
      <c r="J80" s="127">
        <v>0</v>
      </c>
      <c r="K80" s="116" t="e">
        <f t="shared" si="9"/>
        <v>#DIV/0!</v>
      </c>
      <c r="L80" s="120">
        <v>385140</v>
      </c>
      <c r="M80" s="120">
        <v>0</v>
      </c>
      <c r="N80" s="120">
        <v>1</v>
      </c>
    </row>
    <row r="81" spans="1:14" ht="173.25" customHeight="1">
      <c r="A81" s="153" t="s">
        <v>207</v>
      </c>
      <c r="B81" s="45" t="s">
        <v>5</v>
      </c>
      <c r="C81" s="118" t="s">
        <v>162</v>
      </c>
      <c r="D81" s="54" t="s">
        <v>7</v>
      </c>
      <c r="E81" s="48" t="str">
        <f>E33</f>
        <v>518</v>
      </c>
      <c r="F81" s="45" t="s">
        <v>208</v>
      </c>
      <c r="G81" s="53"/>
      <c r="H81" s="127">
        <f>H82</f>
        <v>887444</v>
      </c>
      <c r="I81" s="127">
        <f>I82</f>
        <v>1532444</v>
      </c>
      <c r="J81" s="127">
        <f>J82</f>
        <v>1087688.1</v>
      </c>
      <c r="K81" s="116">
        <f t="shared" si="9"/>
        <v>70.97734729621442</v>
      </c>
      <c r="L81" s="139" t="e">
        <f>L82</f>
        <v>#REF!</v>
      </c>
      <c r="M81" s="139" t="e">
        <f>M82</f>
        <v>#REF!</v>
      </c>
      <c r="N81" s="139" t="e">
        <f>N82</f>
        <v>#REF!</v>
      </c>
    </row>
    <row r="82" spans="1:14" ht="25.5" customHeight="1">
      <c r="A82" s="125" t="s">
        <v>170</v>
      </c>
      <c r="B82" s="45" t="s">
        <v>5</v>
      </c>
      <c r="C82" s="118" t="s">
        <v>162</v>
      </c>
      <c r="D82" s="54" t="s">
        <v>7</v>
      </c>
      <c r="E82" s="48" t="str">
        <f>E34</f>
        <v>518</v>
      </c>
      <c r="F82" s="45" t="s">
        <v>208</v>
      </c>
      <c r="G82" s="53" t="s">
        <v>23</v>
      </c>
      <c r="H82" s="127">
        <f>H110</f>
        <v>887444</v>
      </c>
      <c r="I82" s="127">
        <f>I110</f>
        <v>1532444</v>
      </c>
      <c r="J82" s="127">
        <f>J110</f>
        <v>1087688.1</v>
      </c>
      <c r="K82" s="116">
        <f t="shared" si="9"/>
        <v>70.97734729621442</v>
      </c>
      <c r="L82" s="139" t="e">
        <f>#REF!</f>
        <v>#REF!</v>
      </c>
      <c r="M82" s="139" t="e">
        <f>#REF!</f>
        <v>#REF!</v>
      </c>
      <c r="N82" s="139" t="e">
        <f>#REF!</f>
        <v>#REF!</v>
      </c>
    </row>
    <row r="83" spans="1:12" ht="29.25" customHeight="1" hidden="1">
      <c r="A83" s="125" t="s">
        <v>190</v>
      </c>
      <c r="B83" s="114" t="s">
        <v>181</v>
      </c>
      <c r="C83" s="118" t="s">
        <v>162</v>
      </c>
      <c r="D83" s="54" t="s">
        <v>11</v>
      </c>
      <c r="E83" s="48" t="str">
        <f aca="true" t="shared" si="18" ref="E83:E107">E36</f>
        <v>518</v>
      </c>
      <c r="F83" s="114" t="s">
        <v>209</v>
      </c>
      <c r="G83" s="53" t="s">
        <v>94</v>
      </c>
      <c r="H83" s="127"/>
      <c r="I83" s="127"/>
      <c r="J83" s="121">
        <f aca="true" t="shared" si="19" ref="J83:J146">I83-H83</f>
        <v>0</v>
      </c>
      <c r="K83" s="116" t="e">
        <f t="shared" si="9"/>
        <v>#DIV/0!</v>
      </c>
      <c r="L83" s="139"/>
    </row>
    <row r="84" spans="1:12" ht="1.5" customHeight="1" hidden="1">
      <c r="A84" s="67" t="s">
        <v>44</v>
      </c>
      <c r="B84" s="48" t="s">
        <v>181</v>
      </c>
      <c r="C84" s="118" t="s">
        <v>162</v>
      </c>
      <c r="D84" s="50" t="s">
        <v>11</v>
      </c>
      <c r="E84" s="48" t="str">
        <f t="shared" si="18"/>
        <v>518</v>
      </c>
      <c r="F84" s="48" t="s">
        <v>160</v>
      </c>
      <c r="G84" s="48" t="s">
        <v>8</v>
      </c>
      <c r="H84" s="127"/>
      <c r="I84" s="127"/>
      <c r="J84" s="121">
        <f t="shared" si="19"/>
        <v>0</v>
      </c>
      <c r="K84" s="116" t="e">
        <f t="shared" si="9"/>
        <v>#DIV/0!</v>
      </c>
      <c r="L84" s="139"/>
    </row>
    <row r="85" spans="1:12" ht="21.75" customHeight="1" hidden="1">
      <c r="A85" s="125" t="s">
        <v>51</v>
      </c>
      <c r="B85" s="114" t="s">
        <v>181</v>
      </c>
      <c r="C85" s="118" t="s">
        <v>162</v>
      </c>
      <c r="D85" s="54" t="s">
        <v>11</v>
      </c>
      <c r="E85" s="48" t="str">
        <f t="shared" si="18"/>
        <v>518</v>
      </c>
      <c r="F85" s="114" t="s">
        <v>210</v>
      </c>
      <c r="G85" s="53" t="s">
        <v>8</v>
      </c>
      <c r="H85" s="127"/>
      <c r="I85" s="127"/>
      <c r="J85" s="121">
        <f t="shared" si="19"/>
        <v>0</v>
      </c>
      <c r="K85" s="116" t="e">
        <f t="shared" si="9"/>
        <v>#DIV/0!</v>
      </c>
      <c r="L85" s="139"/>
    </row>
    <row r="86" spans="1:12" ht="29.25" customHeight="1" hidden="1">
      <c r="A86" s="125" t="s">
        <v>170</v>
      </c>
      <c r="B86" s="114" t="s">
        <v>181</v>
      </c>
      <c r="C86" s="118" t="s">
        <v>162</v>
      </c>
      <c r="D86" s="54" t="s">
        <v>11</v>
      </c>
      <c r="E86" s="48" t="str">
        <f t="shared" si="18"/>
        <v>518</v>
      </c>
      <c r="F86" s="114" t="s">
        <v>210</v>
      </c>
      <c r="G86" s="53" t="s">
        <v>23</v>
      </c>
      <c r="H86" s="127"/>
      <c r="I86" s="127"/>
      <c r="J86" s="121">
        <f t="shared" si="19"/>
        <v>0</v>
      </c>
      <c r="K86" s="116" t="e">
        <f t="shared" si="9"/>
        <v>#DIV/0!</v>
      </c>
      <c r="L86" s="139"/>
    </row>
    <row r="87" spans="1:12" ht="28.5" customHeight="1" hidden="1">
      <c r="A87" s="125" t="s">
        <v>179</v>
      </c>
      <c r="B87" s="114" t="s">
        <v>181</v>
      </c>
      <c r="C87" s="118" t="s">
        <v>162</v>
      </c>
      <c r="D87" s="54" t="s">
        <v>11</v>
      </c>
      <c r="E87" s="48" t="str">
        <f t="shared" si="18"/>
        <v>518</v>
      </c>
      <c r="F87" s="114" t="s">
        <v>210</v>
      </c>
      <c r="G87" s="53" t="s">
        <v>24</v>
      </c>
      <c r="H87" s="127"/>
      <c r="I87" s="127"/>
      <c r="J87" s="121">
        <f t="shared" si="19"/>
        <v>0</v>
      </c>
      <c r="K87" s="116" t="e">
        <f t="shared" si="9"/>
        <v>#DIV/0!</v>
      </c>
      <c r="L87" s="139"/>
    </row>
    <row r="88" spans="1:12" ht="29.25" customHeight="1" hidden="1">
      <c r="A88" s="125" t="s">
        <v>190</v>
      </c>
      <c r="B88" s="114" t="s">
        <v>181</v>
      </c>
      <c r="C88" s="118" t="s">
        <v>162</v>
      </c>
      <c r="D88" s="54" t="s">
        <v>11</v>
      </c>
      <c r="E88" s="48" t="str">
        <f t="shared" si="18"/>
        <v>518</v>
      </c>
      <c r="F88" s="114" t="s">
        <v>210</v>
      </c>
      <c r="G88" s="53" t="s">
        <v>94</v>
      </c>
      <c r="H88" s="127"/>
      <c r="I88" s="127"/>
      <c r="J88" s="121">
        <f t="shared" si="19"/>
        <v>0</v>
      </c>
      <c r="K88" s="116" t="e">
        <f t="shared" si="9"/>
        <v>#DIV/0!</v>
      </c>
      <c r="L88" s="139"/>
    </row>
    <row r="89" spans="1:12" ht="60" customHeight="1" hidden="1">
      <c r="A89" s="154" t="s">
        <v>211</v>
      </c>
      <c r="B89" s="114" t="s">
        <v>181</v>
      </c>
      <c r="C89" s="118" t="s">
        <v>162</v>
      </c>
      <c r="D89" s="54" t="s">
        <v>10</v>
      </c>
      <c r="E89" s="48" t="str">
        <f t="shared" si="18"/>
        <v>518</v>
      </c>
      <c r="F89" s="137">
        <v>81830</v>
      </c>
      <c r="G89" s="155" t="s">
        <v>8</v>
      </c>
      <c r="H89" s="127"/>
      <c r="I89" s="127"/>
      <c r="J89" s="121">
        <f t="shared" si="19"/>
        <v>0</v>
      </c>
      <c r="K89" s="116" t="e">
        <f t="shared" si="9"/>
        <v>#DIV/0!</v>
      </c>
      <c r="L89" s="139"/>
    </row>
    <row r="90" spans="1:12" ht="36.75" customHeight="1" hidden="1">
      <c r="A90" s="125" t="s">
        <v>170</v>
      </c>
      <c r="B90" s="114" t="s">
        <v>181</v>
      </c>
      <c r="C90" s="118" t="s">
        <v>162</v>
      </c>
      <c r="D90" s="54" t="s">
        <v>7</v>
      </c>
      <c r="E90" s="48" t="str">
        <f t="shared" si="18"/>
        <v>518</v>
      </c>
      <c r="F90" s="137">
        <v>81830</v>
      </c>
      <c r="G90" s="155">
        <v>200</v>
      </c>
      <c r="H90" s="127"/>
      <c r="I90" s="127"/>
      <c r="J90" s="121">
        <f t="shared" si="19"/>
        <v>0</v>
      </c>
      <c r="K90" s="116" t="e">
        <f t="shared" si="9"/>
        <v>#DIV/0!</v>
      </c>
      <c r="L90" s="139"/>
    </row>
    <row r="91" spans="1:12" ht="45" customHeight="1" hidden="1">
      <c r="A91" s="125" t="s">
        <v>179</v>
      </c>
      <c r="B91" s="114" t="s">
        <v>181</v>
      </c>
      <c r="C91" s="118" t="s">
        <v>162</v>
      </c>
      <c r="D91" s="54" t="s">
        <v>9</v>
      </c>
      <c r="E91" s="48" t="str">
        <f t="shared" si="18"/>
        <v>518</v>
      </c>
      <c r="F91" s="137">
        <v>81830</v>
      </c>
      <c r="G91" s="155">
        <v>240</v>
      </c>
      <c r="H91" s="127"/>
      <c r="I91" s="127"/>
      <c r="J91" s="121">
        <f t="shared" si="19"/>
        <v>0</v>
      </c>
      <c r="K91" s="116" t="e">
        <f t="shared" si="9"/>
        <v>#DIV/0!</v>
      </c>
      <c r="L91" s="139"/>
    </row>
    <row r="92" spans="1:12" ht="32.25" customHeight="1" hidden="1">
      <c r="A92" s="125" t="s">
        <v>190</v>
      </c>
      <c r="B92" s="114" t="s">
        <v>181</v>
      </c>
      <c r="C92" s="118" t="s">
        <v>162</v>
      </c>
      <c r="D92" s="54" t="s">
        <v>50</v>
      </c>
      <c r="E92" s="48" t="str">
        <f t="shared" si="18"/>
        <v>518</v>
      </c>
      <c r="F92" s="137">
        <v>11480</v>
      </c>
      <c r="G92" s="155">
        <v>244</v>
      </c>
      <c r="H92" s="127"/>
      <c r="I92" s="127"/>
      <c r="J92" s="121">
        <f t="shared" si="19"/>
        <v>0</v>
      </c>
      <c r="K92" s="116" t="e">
        <f t="shared" si="9"/>
        <v>#DIV/0!</v>
      </c>
      <c r="L92" s="139"/>
    </row>
    <row r="93" spans="1:12" ht="24.75" customHeight="1" hidden="1">
      <c r="A93" s="128" t="s">
        <v>27</v>
      </c>
      <c r="B93" s="114" t="s">
        <v>181</v>
      </c>
      <c r="C93" s="118" t="s">
        <v>162</v>
      </c>
      <c r="D93" s="54" t="s">
        <v>33</v>
      </c>
      <c r="E93" s="48" t="str">
        <f t="shared" si="18"/>
        <v>518</v>
      </c>
      <c r="F93" s="137">
        <v>11480</v>
      </c>
      <c r="G93" s="155">
        <v>800</v>
      </c>
      <c r="H93" s="127"/>
      <c r="I93" s="127"/>
      <c r="J93" s="121">
        <f t="shared" si="19"/>
        <v>0</v>
      </c>
      <c r="K93" s="116" t="e">
        <f t="shared" si="9"/>
        <v>#DIV/0!</v>
      </c>
      <c r="L93" s="139"/>
    </row>
    <row r="94" spans="1:12" ht="26.25" customHeight="1" hidden="1">
      <c r="A94" s="128" t="s">
        <v>58</v>
      </c>
      <c r="B94" s="114" t="s">
        <v>181</v>
      </c>
      <c r="C94" s="118" t="s">
        <v>162</v>
      </c>
      <c r="D94" s="54" t="s">
        <v>212</v>
      </c>
      <c r="E94" s="48" t="str">
        <f t="shared" si="18"/>
        <v>518</v>
      </c>
      <c r="F94" s="137">
        <v>11480</v>
      </c>
      <c r="G94" s="155">
        <v>850</v>
      </c>
      <c r="H94" s="127"/>
      <c r="I94" s="127"/>
      <c r="J94" s="121">
        <f t="shared" si="19"/>
        <v>0</v>
      </c>
      <c r="K94" s="116" t="e">
        <f t="shared" si="9"/>
        <v>#DIV/0!</v>
      </c>
      <c r="L94" s="139"/>
    </row>
    <row r="95" spans="1:12" ht="27" customHeight="1" hidden="1">
      <c r="A95" s="128" t="s">
        <v>213</v>
      </c>
      <c r="B95" s="114" t="s">
        <v>181</v>
      </c>
      <c r="C95" s="118" t="s">
        <v>162</v>
      </c>
      <c r="D95" s="54" t="s">
        <v>36</v>
      </c>
      <c r="E95" s="48" t="str">
        <f t="shared" si="18"/>
        <v>518</v>
      </c>
      <c r="F95" s="137">
        <v>11480</v>
      </c>
      <c r="G95" s="155">
        <v>853</v>
      </c>
      <c r="H95" s="127"/>
      <c r="I95" s="127"/>
      <c r="J95" s="121">
        <f t="shared" si="19"/>
        <v>0</v>
      </c>
      <c r="K95" s="116" t="e">
        <f t="shared" si="9"/>
        <v>#DIV/0!</v>
      </c>
      <c r="L95" s="139"/>
    </row>
    <row r="96" spans="1:12" ht="27.75" customHeight="1" hidden="1">
      <c r="A96" s="71"/>
      <c r="B96" s="114" t="s">
        <v>181</v>
      </c>
      <c r="C96" s="118" t="s">
        <v>162</v>
      </c>
      <c r="D96" s="54" t="s">
        <v>214</v>
      </c>
      <c r="E96" s="48" t="str">
        <f t="shared" si="18"/>
        <v>518</v>
      </c>
      <c r="F96" s="137"/>
      <c r="G96" s="155"/>
      <c r="H96" s="127"/>
      <c r="I96" s="127"/>
      <c r="J96" s="121">
        <f t="shared" si="19"/>
        <v>0</v>
      </c>
      <c r="K96" s="116" t="e">
        <f t="shared" si="9"/>
        <v>#DIV/0!</v>
      </c>
      <c r="L96" s="139"/>
    </row>
    <row r="97" spans="1:12" ht="27.75" customHeight="1" hidden="1">
      <c r="A97" s="156" t="s">
        <v>48</v>
      </c>
      <c r="B97" s="114" t="s">
        <v>181</v>
      </c>
      <c r="C97" s="118" t="s">
        <v>162</v>
      </c>
      <c r="D97" s="54" t="s">
        <v>91</v>
      </c>
      <c r="E97" s="48" t="str">
        <f t="shared" si="18"/>
        <v>518</v>
      </c>
      <c r="F97" s="157" t="s">
        <v>160</v>
      </c>
      <c r="G97" s="50" t="s">
        <v>8</v>
      </c>
      <c r="H97" s="127"/>
      <c r="I97" s="127"/>
      <c r="J97" s="121">
        <f t="shared" si="19"/>
        <v>0</v>
      </c>
      <c r="K97" s="116" t="e">
        <f t="shared" si="9"/>
        <v>#DIV/0!</v>
      </c>
      <c r="L97" s="139"/>
    </row>
    <row r="98" spans="1:12" ht="27.75" customHeight="1" hidden="1">
      <c r="A98" s="142" t="s">
        <v>215</v>
      </c>
      <c r="B98" s="114" t="s">
        <v>181</v>
      </c>
      <c r="C98" s="118" t="s">
        <v>162</v>
      </c>
      <c r="D98" s="54" t="s">
        <v>43</v>
      </c>
      <c r="E98" s="48" t="str">
        <f t="shared" si="18"/>
        <v>518</v>
      </c>
      <c r="F98" s="158" t="s">
        <v>160</v>
      </c>
      <c r="G98" s="54" t="s">
        <v>8</v>
      </c>
      <c r="H98" s="127"/>
      <c r="I98" s="127"/>
      <c r="J98" s="121">
        <f t="shared" si="19"/>
        <v>0</v>
      </c>
      <c r="K98" s="116" t="e">
        <f t="shared" si="9"/>
        <v>#DIV/0!</v>
      </c>
      <c r="L98" s="139"/>
    </row>
    <row r="99" spans="1:12" ht="27.75" customHeight="1" hidden="1">
      <c r="A99" s="125" t="s">
        <v>216</v>
      </c>
      <c r="B99" s="114" t="s">
        <v>181</v>
      </c>
      <c r="C99" s="118" t="s">
        <v>162</v>
      </c>
      <c r="D99" s="54" t="s">
        <v>196</v>
      </c>
      <c r="E99" s="48" t="str">
        <f t="shared" si="18"/>
        <v>518</v>
      </c>
      <c r="F99" s="53" t="s">
        <v>217</v>
      </c>
      <c r="G99" s="53" t="s">
        <v>8</v>
      </c>
      <c r="H99" s="127"/>
      <c r="I99" s="127"/>
      <c r="J99" s="121">
        <f t="shared" si="19"/>
        <v>0</v>
      </c>
      <c r="K99" s="116" t="e">
        <f t="shared" si="9"/>
        <v>#DIV/0!</v>
      </c>
      <c r="L99" s="139"/>
    </row>
    <row r="100" spans="1:12" ht="30" customHeight="1" hidden="1">
      <c r="A100" s="125" t="s">
        <v>170</v>
      </c>
      <c r="B100" s="114" t="s">
        <v>181</v>
      </c>
      <c r="C100" s="118" t="s">
        <v>162</v>
      </c>
      <c r="D100" s="54" t="s">
        <v>200</v>
      </c>
      <c r="E100" s="48" t="str">
        <f t="shared" si="18"/>
        <v>518</v>
      </c>
      <c r="F100" s="53" t="s">
        <v>217</v>
      </c>
      <c r="G100" s="53" t="s">
        <v>23</v>
      </c>
      <c r="H100" s="127"/>
      <c r="I100" s="127"/>
      <c r="J100" s="121">
        <f t="shared" si="19"/>
        <v>0</v>
      </c>
      <c r="K100" s="116" t="e">
        <f t="shared" si="9"/>
        <v>#DIV/0!</v>
      </c>
      <c r="L100" s="139"/>
    </row>
    <row r="101" spans="1:12" ht="32.25" customHeight="1" hidden="1">
      <c r="A101" s="125" t="s">
        <v>179</v>
      </c>
      <c r="B101" s="114" t="s">
        <v>181</v>
      </c>
      <c r="C101" s="118" t="s">
        <v>162</v>
      </c>
      <c r="D101" s="54" t="s">
        <v>218</v>
      </c>
      <c r="E101" s="48" t="str">
        <f t="shared" si="18"/>
        <v>518</v>
      </c>
      <c r="F101" s="53" t="s">
        <v>217</v>
      </c>
      <c r="G101" s="53" t="s">
        <v>24</v>
      </c>
      <c r="H101" s="127"/>
      <c r="I101" s="127"/>
      <c r="J101" s="121">
        <f t="shared" si="19"/>
        <v>0</v>
      </c>
      <c r="K101" s="116" t="e">
        <f t="shared" si="9"/>
        <v>#DIV/0!</v>
      </c>
      <c r="L101" s="139"/>
    </row>
    <row r="102" spans="1:12" ht="40.5" customHeight="1" hidden="1">
      <c r="A102" s="125" t="s">
        <v>190</v>
      </c>
      <c r="B102" s="114" t="s">
        <v>181</v>
      </c>
      <c r="C102" s="118" t="s">
        <v>162</v>
      </c>
      <c r="D102" s="54" t="s">
        <v>219</v>
      </c>
      <c r="E102" s="48" t="str">
        <f t="shared" si="18"/>
        <v>518</v>
      </c>
      <c r="F102" s="53" t="s">
        <v>217</v>
      </c>
      <c r="G102" s="53" t="s">
        <v>94</v>
      </c>
      <c r="H102" s="127"/>
      <c r="I102" s="127"/>
      <c r="J102" s="121">
        <f t="shared" si="19"/>
        <v>0</v>
      </c>
      <c r="K102" s="116" t="e">
        <f t="shared" si="9"/>
        <v>#DIV/0!</v>
      </c>
      <c r="L102" s="139"/>
    </row>
    <row r="103" spans="1:12" ht="31.5" customHeight="1" hidden="1">
      <c r="A103" s="32"/>
      <c r="B103" s="114" t="s">
        <v>181</v>
      </c>
      <c r="C103" s="118" t="s">
        <v>162</v>
      </c>
      <c r="D103" s="54" t="s">
        <v>220</v>
      </c>
      <c r="E103" s="48" t="str">
        <f t="shared" si="18"/>
        <v>518</v>
      </c>
      <c r="F103" s="53"/>
      <c r="G103" s="53"/>
      <c r="H103" s="127"/>
      <c r="I103" s="127"/>
      <c r="J103" s="121">
        <f t="shared" si="19"/>
        <v>0</v>
      </c>
      <c r="K103" s="116" t="e">
        <f t="shared" si="9"/>
        <v>#DIV/0!</v>
      </c>
      <c r="L103" s="139"/>
    </row>
    <row r="104" spans="1:14" s="13" customFormat="1" ht="15.75" customHeight="1" hidden="1">
      <c r="A104" s="75" t="s">
        <v>48</v>
      </c>
      <c r="B104" s="48" t="s">
        <v>181</v>
      </c>
      <c r="C104" s="118" t="s">
        <v>162</v>
      </c>
      <c r="D104" s="50" t="s">
        <v>11</v>
      </c>
      <c r="E104" s="48" t="str">
        <f t="shared" si="18"/>
        <v>518</v>
      </c>
      <c r="F104" s="48" t="s">
        <v>160</v>
      </c>
      <c r="G104" s="48" t="s">
        <v>8</v>
      </c>
      <c r="H104" s="121">
        <f>H105</f>
        <v>887444</v>
      </c>
      <c r="I104" s="121">
        <f>I105</f>
        <v>1532444</v>
      </c>
      <c r="J104" s="121">
        <f>J105</f>
        <v>1087688.1</v>
      </c>
      <c r="K104" s="116">
        <f t="shared" si="9"/>
        <v>70.97734729621442</v>
      </c>
      <c r="L104" s="110">
        <f>L105</f>
        <v>357000</v>
      </c>
      <c r="M104" s="110">
        <f>M105</f>
        <v>0</v>
      </c>
      <c r="N104" s="110">
        <f>N105</f>
        <v>0</v>
      </c>
    </row>
    <row r="105" spans="1:14" ht="39" customHeight="1" hidden="1">
      <c r="A105" s="133" t="s">
        <v>81</v>
      </c>
      <c r="B105" s="45" t="s">
        <v>181</v>
      </c>
      <c r="C105" s="118" t="s">
        <v>162</v>
      </c>
      <c r="D105" s="45" t="s">
        <v>11</v>
      </c>
      <c r="E105" s="48" t="str">
        <f t="shared" si="18"/>
        <v>518</v>
      </c>
      <c r="F105" s="53" t="s">
        <v>221</v>
      </c>
      <c r="G105" s="45" t="s">
        <v>8</v>
      </c>
      <c r="H105" s="116">
        <f>H106+H108</f>
        <v>887444</v>
      </c>
      <c r="I105" s="116">
        <f>I106+I108</f>
        <v>1532444</v>
      </c>
      <c r="J105" s="116">
        <f>J106+J108</f>
        <v>1087688.1</v>
      </c>
      <c r="K105" s="116">
        <f t="shared" si="9"/>
        <v>70.97734729621442</v>
      </c>
      <c r="L105" s="159">
        <f>L106+L108</f>
        <v>357000</v>
      </c>
      <c r="M105" s="159">
        <f>M106+M108</f>
        <v>0</v>
      </c>
      <c r="N105" s="159">
        <f>N106+N108</f>
        <v>0</v>
      </c>
    </row>
    <row r="106" spans="1:14" ht="45.75" customHeight="1" hidden="1">
      <c r="A106" s="133" t="s">
        <v>70</v>
      </c>
      <c r="B106" s="114" t="s">
        <v>181</v>
      </c>
      <c r="C106" s="118" t="s">
        <v>162</v>
      </c>
      <c r="D106" s="45" t="s">
        <v>11</v>
      </c>
      <c r="E106" s="48" t="str">
        <f t="shared" si="18"/>
        <v>518</v>
      </c>
      <c r="F106" s="53" t="s">
        <v>221</v>
      </c>
      <c r="G106" s="160">
        <v>100</v>
      </c>
      <c r="H106" s="116">
        <f>H107</f>
        <v>0</v>
      </c>
      <c r="I106" s="116">
        <f>I107</f>
        <v>0</v>
      </c>
      <c r="J106" s="116"/>
      <c r="K106" s="116" t="e">
        <f t="shared" si="9"/>
        <v>#DIV/0!</v>
      </c>
      <c r="L106" s="159">
        <f>L107</f>
        <v>230693.25</v>
      </c>
      <c r="M106" s="159">
        <f>M107</f>
        <v>0</v>
      </c>
      <c r="N106" s="159">
        <f>N107</f>
        <v>0</v>
      </c>
    </row>
    <row r="107" spans="1:14" ht="7.5" customHeight="1" hidden="1">
      <c r="A107" s="133" t="s">
        <v>59</v>
      </c>
      <c r="B107" s="45" t="s">
        <v>181</v>
      </c>
      <c r="C107" s="118" t="s">
        <v>162</v>
      </c>
      <c r="D107" s="45" t="s">
        <v>11</v>
      </c>
      <c r="E107" s="48" t="str">
        <f t="shared" si="18"/>
        <v>518</v>
      </c>
      <c r="F107" s="53" t="s">
        <v>221</v>
      </c>
      <c r="G107" s="160">
        <v>120</v>
      </c>
      <c r="H107" s="116">
        <v>0</v>
      </c>
      <c r="I107" s="116">
        <v>0</v>
      </c>
      <c r="J107" s="116"/>
      <c r="K107" s="116" t="e">
        <f t="shared" si="9"/>
        <v>#DIV/0!</v>
      </c>
      <c r="L107" s="159">
        <v>230693.25</v>
      </c>
      <c r="M107" s="159">
        <v>0</v>
      </c>
      <c r="N107" s="159">
        <v>0</v>
      </c>
    </row>
    <row r="108" spans="1:14" ht="15.75" customHeight="1" hidden="1">
      <c r="A108" s="133" t="s">
        <v>82</v>
      </c>
      <c r="B108" s="114" t="s">
        <v>181</v>
      </c>
      <c r="C108" s="118" t="s">
        <v>162</v>
      </c>
      <c r="D108" s="45" t="s">
        <v>11</v>
      </c>
      <c r="E108" s="48" t="str">
        <f>E62</f>
        <v>518</v>
      </c>
      <c r="F108" s="53" t="s">
        <v>221</v>
      </c>
      <c r="G108" s="160">
        <v>800</v>
      </c>
      <c r="H108" s="116">
        <f>H109+H110</f>
        <v>887444</v>
      </c>
      <c r="I108" s="116">
        <f>I109+I110</f>
        <v>1532444</v>
      </c>
      <c r="J108" s="116">
        <f>J109+J110</f>
        <v>1087688.1</v>
      </c>
      <c r="K108" s="116">
        <f t="shared" si="9"/>
        <v>70.97734729621442</v>
      </c>
      <c r="L108" s="159">
        <f>L109+L110</f>
        <v>126306.75</v>
      </c>
      <c r="M108" s="159">
        <f>M109+M110</f>
        <v>0</v>
      </c>
      <c r="N108" s="159">
        <f>N109+N110</f>
        <v>0</v>
      </c>
    </row>
    <row r="109" spans="1:255" ht="15.75" customHeight="1" hidden="1">
      <c r="A109" s="134" t="s">
        <v>58</v>
      </c>
      <c r="B109" s="45" t="s">
        <v>181</v>
      </c>
      <c r="C109" s="118" t="s">
        <v>162</v>
      </c>
      <c r="D109" s="45" t="s">
        <v>11</v>
      </c>
      <c r="E109" s="48" t="str">
        <f>E63</f>
        <v>518</v>
      </c>
      <c r="F109" s="53" t="s">
        <v>221</v>
      </c>
      <c r="G109" s="160">
        <v>850</v>
      </c>
      <c r="H109" s="116">
        <v>0</v>
      </c>
      <c r="I109" s="116">
        <v>0</v>
      </c>
      <c r="J109" s="116">
        <v>0</v>
      </c>
      <c r="K109" s="116" t="e">
        <f t="shared" si="9"/>
        <v>#DIV/0!</v>
      </c>
      <c r="L109" s="159">
        <v>120000</v>
      </c>
      <c r="M109" s="159">
        <v>0</v>
      </c>
      <c r="N109" s="159">
        <v>0</v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14" ht="31.5" customHeight="1">
      <c r="A110" s="133" t="s">
        <v>179</v>
      </c>
      <c r="B110" s="45" t="s">
        <v>5</v>
      </c>
      <c r="C110" s="118" t="s">
        <v>162</v>
      </c>
      <c r="D110" s="54" t="s">
        <v>7</v>
      </c>
      <c r="E110" s="48" t="str">
        <f>E67</f>
        <v>518</v>
      </c>
      <c r="F110" s="53" t="s">
        <v>208</v>
      </c>
      <c r="G110" s="53" t="s">
        <v>94</v>
      </c>
      <c r="H110" s="116">
        <f>'прил 3'!G87</f>
        <v>887444</v>
      </c>
      <c r="I110" s="116">
        <f>'прил 3'!H87</f>
        <v>1532444</v>
      </c>
      <c r="J110" s="116">
        <f>'прил 3'!I87</f>
        <v>1087688.1</v>
      </c>
      <c r="K110" s="116">
        <f t="shared" si="9"/>
        <v>70.97734729621442</v>
      </c>
      <c r="L110" s="159">
        <v>6306.75</v>
      </c>
      <c r="M110" s="159">
        <v>0</v>
      </c>
      <c r="N110" s="159">
        <v>0</v>
      </c>
    </row>
    <row r="111" spans="1:14" ht="38.25" customHeight="1">
      <c r="A111" s="60" t="s">
        <v>260</v>
      </c>
      <c r="B111" s="39" t="s">
        <v>5</v>
      </c>
      <c r="C111" s="118" t="s">
        <v>162</v>
      </c>
      <c r="D111" s="69" t="s">
        <v>11</v>
      </c>
      <c r="E111" s="39" t="str">
        <f>E68</f>
        <v>518</v>
      </c>
      <c r="F111" s="39"/>
      <c r="G111" s="39"/>
      <c r="H111" s="148">
        <f>H113</f>
        <v>45000</v>
      </c>
      <c r="I111" s="148">
        <f>I113</f>
        <v>200313.62</v>
      </c>
      <c r="J111" s="148">
        <f>J113</f>
        <v>119335.82</v>
      </c>
      <c r="K111" s="149">
        <f t="shared" si="9"/>
        <v>59.57449124028611</v>
      </c>
      <c r="L111" s="138">
        <f>L116+L131</f>
        <v>1686632.6</v>
      </c>
      <c r="M111" s="138">
        <f>M116+M131</f>
        <v>1083437.6</v>
      </c>
      <c r="N111" s="138">
        <f>N116+N131</f>
        <v>1060112.6</v>
      </c>
    </row>
    <row r="112" spans="1:14" ht="26.25" customHeight="1" hidden="1">
      <c r="A112" s="125" t="s">
        <v>66</v>
      </c>
      <c r="B112" s="114" t="s">
        <v>181</v>
      </c>
      <c r="C112" s="118" t="s">
        <v>162</v>
      </c>
      <c r="D112" s="54" t="s">
        <v>11</v>
      </c>
      <c r="E112" s="48" t="str">
        <f>E69</f>
        <v>518</v>
      </c>
      <c r="F112" s="53"/>
      <c r="G112" s="53"/>
      <c r="H112" s="121"/>
      <c r="I112" s="121"/>
      <c r="J112" s="121"/>
      <c r="K112" s="116" t="e">
        <f t="shared" si="9"/>
        <v>#DIV/0!</v>
      </c>
      <c r="L112" s="138"/>
      <c r="M112" s="138"/>
      <c r="N112" s="138"/>
    </row>
    <row r="113" spans="1:14" ht="32.25" customHeight="1">
      <c r="A113" s="142" t="s">
        <v>222</v>
      </c>
      <c r="B113" s="143" t="s">
        <v>5</v>
      </c>
      <c r="C113" s="118" t="s">
        <v>162</v>
      </c>
      <c r="D113" s="161" t="s">
        <v>50</v>
      </c>
      <c r="E113" s="143" t="str">
        <f>E70</f>
        <v>518</v>
      </c>
      <c r="F113" s="143"/>
      <c r="G113" s="143"/>
      <c r="H113" s="122">
        <f>H114+H124+H129+H162</f>
        <v>45000</v>
      </c>
      <c r="I113" s="122">
        <f>I114+I124+I129+I162</f>
        <v>200313.62</v>
      </c>
      <c r="J113" s="122">
        <f>J114+J124+J129+J162</f>
        <v>119335.82</v>
      </c>
      <c r="K113" s="122">
        <f t="shared" si="9"/>
        <v>59.57449124028611</v>
      </c>
      <c r="L113" s="138">
        <f>L116</f>
        <v>1060000</v>
      </c>
      <c r="M113" s="138">
        <f>M116</f>
        <v>610000</v>
      </c>
      <c r="N113" s="138">
        <f>N116</f>
        <v>610000</v>
      </c>
    </row>
    <row r="114" spans="1:14" ht="15" customHeight="1">
      <c r="A114" s="133" t="s">
        <v>65</v>
      </c>
      <c r="B114" s="45" t="s">
        <v>5</v>
      </c>
      <c r="C114" s="118" t="s">
        <v>162</v>
      </c>
      <c r="D114" s="73" t="s">
        <v>50</v>
      </c>
      <c r="E114" s="45" t="str">
        <f>E71</f>
        <v>518</v>
      </c>
      <c r="F114" s="53" t="s">
        <v>223</v>
      </c>
      <c r="G114" s="48"/>
      <c r="H114" s="116">
        <f aca="true" t="shared" si="20" ref="H114:J115">H115</f>
        <v>45000</v>
      </c>
      <c r="I114" s="116">
        <f t="shared" si="20"/>
        <v>20000</v>
      </c>
      <c r="J114" s="116">
        <f t="shared" si="20"/>
        <v>0</v>
      </c>
      <c r="K114" s="116"/>
      <c r="L114" s="138"/>
      <c r="M114" s="138"/>
      <c r="N114" s="138"/>
    </row>
    <row r="115" spans="1:14" ht="26.25" customHeight="1">
      <c r="A115" s="125" t="s">
        <v>170</v>
      </c>
      <c r="B115" s="45" t="s">
        <v>5</v>
      </c>
      <c r="C115" s="118" t="s">
        <v>162</v>
      </c>
      <c r="D115" s="73" t="s">
        <v>50</v>
      </c>
      <c r="E115" s="45" t="str">
        <f aca="true" t="shared" si="21" ref="E115:E128">E33</f>
        <v>518</v>
      </c>
      <c r="F115" s="53" t="s">
        <v>223</v>
      </c>
      <c r="G115" s="53" t="s">
        <v>23</v>
      </c>
      <c r="H115" s="131">
        <f t="shared" si="20"/>
        <v>45000</v>
      </c>
      <c r="I115" s="131">
        <f t="shared" si="20"/>
        <v>20000</v>
      </c>
      <c r="J115" s="131">
        <f t="shared" si="20"/>
        <v>0</v>
      </c>
      <c r="K115" s="116">
        <f t="shared" si="9"/>
        <v>0</v>
      </c>
      <c r="L115" s="162">
        <f>L116</f>
        <v>1060000</v>
      </c>
      <c r="M115" s="162">
        <f>M116</f>
        <v>610000</v>
      </c>
      <c r="N115" s="162">
        <f>N116</f>
        <v>610000</v>
      </c>
    </row>
    <row r="116" spans="1:14" ht="32.25" customHeight="1">
      <c r="A116" s="125" t="s">
        <v>179</v>
      </c>
      <c r="B116" s="45" t="s">
        <v>5</v>
      </c>
      <c r="C116" s="118" t="s">
        <v>162</v>
      </c>
      <c r="D116" s="73" t="s">
        <v>50</v>
      </c>
      <c r="E116" s="45" t="str">
        <f t="shared" si="21"/>
        <v>518</v>
      </c>
      <c r="F116" s="53" t="s">
        <v>223</v>
      </c>
      <c r="G116" s="53" t="s">
        <v>24</v>
      </c>
      <c r="H116" s="116">
        <f>'прил 3'!G103</f>
        <v>45000</v>
      </c>
      <c r="I116" s="116">
        <f>'прил 3'!H103</f>
        <v>20000</v>
      </c>
      <c r="J116" s="116">
        <f>'прил 3'!I103</f>
        <v>0</v>
      </c>
      <c r="K116" s="116">
        <f t="shared" si="9"/>
        <v>0</v>
      </c>
      <c r="L116" s="162">
        <v>1060000</v>
      </c>
      <c r="M116" s="140">
        <v>610000</v>
      </c>
      <c r="N116" s="140">
        <v>610000</v>
      </c>
    </row>
    <row r="117" spans="1:12" ht="30" customHeight="1" hidden="1">
      <c r="A117" s="125" t="s">
        <v>190</v>
      </c>
      <c r="B117" s="114" t="s">
        <v>181</v>
      </c>
      <c r="C117" s="118" t="s">
        <v>162</v>
      </c>
      <c r="D117" s="54" t="s">
        <v>11</v>
      </c>
      <c r="E117" s="48" t="str">
        <f t="shared" si="21"/>
        <v>518</v>
      </c>
      <c r="F117" s="53" t="s">
        <v>224</v>
      </c>
      <c r="G117" s="53" t="s">
        <v>94</v>
      </c>
      <c r="H117" s="131">
        <v>100000</v>
      </c>
      <c r="I117" s="131">
        <v>100000</v>
      </c>
      <c r="J117" s="121">
        <f t="shared" si="19"/>
        <v>0</v>
      </c>
      <c r="K117" s="116">
        <f t="shared" si="9"/>
        <v>0</v>
      </c>
      <c r="L117" s="162">
        <v>100000</v>
      </c>
    </row>
    <row r="118" spans="1:12" ht="14.25" customHeight="1" hidden="1">
      <c r="A118" s="125" t="s">
        <v>19</v>
      </c>
      <c r="B118" s="114" t="s">
        <v>181</v>
      </c>
      <c r="C118" s="118" t="s">
        <v>162</v>
      </c>
      <c r="D118" s="54" t="s">
        <v>11</v>
      </c>
      <c r="E118" s="48" t="str">
        <f t="shared" si="21"/>
        <v>518</v>
      </c>
      <c r="F118" s="53"/>
      <c r="G118" s="53" t="s">
        <v>8</v>
      </c>
      <c r="H118" s="131"/>
      <c r="I118" s="131"/>
      <c r="J118" s="121">
        <f t="shared" si="19"/>
        <v>0</v>
      </c>
      <c r="K118" s="116" t="e">
        <f t="shared" si="9"/>
        <v>#DIV/0!</v>
      </c>
      <c r="L118" s="162"/>
    </row>
    <row r="119" spans="1:12" ht="31.5" customHeight="1" hidden="1">
      <c r="A119" s="125" t="s">
        <v>170</v>
      </c>
      <c r="B119" s="114" t="s">
        <v>181</v>
      </c>
      <c r="C119" s="118" t="s">
        <v>162</v>
      </c>
      <c r="D119" s="54" t="s">
        <v>11</v>
      </c>
      <c r="E119" s="48" t="str">
        <f t="shared" si="21"/>
        <v>518</v>
      </c>
      <c r="F119" s="53"/>
      <c r="G119" s="53" t="s">
        <v>23</v>
      </c>
      <c r="H119" s="131"/>
      <c r="I119" s="131"/>
      <c r="J119" s="121">
        <f t="shared" si="19"/>
        <v>0</v>
      </c>
      <c r="K119" s="116" t="e">
        <f t="shared" si="9"/>
        <v>#DIV/0!</v>
      </c>
      <c r="L119" s="162"/>
    </row>
    <row r="120" spans="1:12" ht="34.5" customHeight="1" hidden="1">
      <c r="A120" s="125" t="s">
        <v>179</v>
      </c>
      <c r="B120" s="114" t="s">
        <v>181</v>
      </c>
      <c r="C120" s="118" t="s">
        <v>162</v>
      </c>
      <c r="D120" s="54" t="s">
        <v>11</v>
      </c>
      <c r="E120" s="48" t="str">
        <f t="shared" si="21"/>
        <v>518</v>
      </c>
      <c r="F120" s="53"/>
      <c r="G120" s="53" t="s">
        <v>24</v>
      </c>
      <c r="H120" s="131"/>
      <c r="I120" s="131"/>
      <c r="J120" s="121">
        <f t="shared" si="19"/>
        <v>0</v>
      </c>
      <c r="K120" s="116" t="e">
        <f t="shared" si="9"/>
        <v>#DIV/0!</v>
      </c>
      <c r="L120" s="162"/>
    </row>
    <row r="121" spans="1:12" ht="34.5" customHeight="1" hidden="1">
      <c r="A121" s="125" t="s">
        <v>225</v>
      </c>
      <c r="B121" s="114" t="s">
        <v>181</v>
      </c>
      <c r="C121" s="118" t="s">
        <v>162</v>
      </c>
      <c r="D121" s="54" t="s">
        <v>11</v>
      </c>
      <c r="E121" s="48" t="str">
        <f t="shared" si="21"/>
        <v>518</v>
      </c>
      <c r="F121" s="53" t="s">
        <v>226</v>
      </c>
      <c r="G121" s="53" t="s">
        <v>8</v>
      </c>
      <c r="H121" s="131"/>
      <c r="I121" s="131"/>
      <c r="J121" s="121">
        <f t="shared" si="19"/>
        <v>0</v>
      </c>
      <c r="K121" s="116" t="e">
        <f t="shared" si="9"/>
        <v>#DIV/0!</v>
      </c>
      <c r="L121" s="162"/>
    </row>
    <row r="122" spans="1:12" ht="34.5" customHeight="1" hidden="1">
      <c r="A122" s="125" t="s">
        <v>227</v>
      </c>
      <c r="B122" s="114" t="s">
        <v>181</v>
      </c>
      <c r="C122" s="118" t="s">
        <v>162</v>
      </c>
      <c r="D122" s="54" t="s">
        <v>11</v>
      </c>
      <c r="E122" s="48" t="str">
        <f t="shared" si="21"/>
        <v>518</v>
      </c>
      <c r="F122" s="53" t="s">
        <v>226</v>
      </c>
      <c r="G122" s="53" t="s">
        <v>23</v>
      </c>
      <c r="H122" s="131"/>
      <c r="I122" s="131"/>
      <c r="J122" s="121">
        <f t="shared" si="19"/>
        <v>0</v>
      </c>
      <c r="K122" s="116" t="e">
        <f aca="true" t="shared" si="22" ref="K122:K178">J122/I122*100</f>
        <v>#DIV/0!</v>
      </c>
      <c r="L122" s="162"/>
    </row>
    <row r="123" spans="1:12" ht="46.5" customHeight="1" hidden="1">
      <c r="A123" s="125" t="s">
        <v>228</v>
      </c>
      <c r="B123" s="114" t="s">
        <v>181</v>
      </c>
      <c r="C123" s="118" t="s">
        <v>162</v>
      </c>
      <c r="D123" s="54" t="s">
        <v>11</v>
      </c>
      <c r="E123" s="48" t="str">
        <f t="shared" si="21"/>
        <v>518</v>
      </c>
      <c r="F123" s="53" t="s">
        <v>226</v>
      </c>
      <c r="G123" s="53" t="s">
        <v>24</v>
      </c>
      <c r="H123" s="131"/>
      <c r="I123" s="131"/>
      <c r="J123" s="121">
        <f t="shared" si="19"/>
        <v>0</v>
      </c>
      <c r="K123" s="116" t="e">
        <f t="shared" si="22"/>
        <v>#DIV/0!</v>
      </c>
      <c r="L123" s="162"/>
    </row>
    <row r="124" spans="1:12" ht="27.75" customHeight="1">
      <c r="A124" s="133" t="s">
        <v>225</v>
      </c>
      <c r="B124" s="45" t="s">
        <v>5</v>
      </c>
      <c r="C124" s="118" t="s">
        <v>162</v>
      </c>
      <c r="D124" s="73" t="s">
        <v>50</v>
      </c>
      <c r="E124" s="48" t="str">
        <f t="shared" si="21"/>
        <v>518</v>
      </c>
      <c r="F124" s="53" t="s">
        <v>226</v>
      </c>
      <c r="G124" s="53"/>
      <c r="H124" s="131">
        <f aca="true" t="shared" si="23" ref="H124:J125">H125</f>
        <v>0</v>
      </c>
      <c r="I124" s="131">
        <f t="shared" si="23"/>
        <v>95635.93</v>
      </c>
      <c r="J124" s="131">
        <f t="shared" si="23"/>
        <v>90018.7</v>
      </c>
      <c r="K124" s="116">
        <f t="shared" si="22"/>
        <v>94.12644390032074</v>
      </c>
      <c r="L124" s="162"/>
    </row>
    <row r="125" spans="1:12" ht="27" customHeight="1">
      <c r="A125" s="125" t="s">
        <v>170</v>
      </c>
      <c r="B125" s="45" t="s">
        <v>5</v>
      </c>
      <c r="C125" s="118" t="s">
        <v>162</v>
      </c>
      <c r="D125" s="73" t="s">
        <v>50</v>
      </c>
      <c r="E125" s="48" t="str">
        <f t="shared" si="21"/>
        <v>518</v>
      </c>
      <c r="F125" s="53" t="s">
        <v>226</v>
      </c>
      <c r="G125" s="53" t="s">
        <v>23</v>
      </c>
      <c r="H125" s="131">
        <f t="shared" si="23"/>
        <v>0</v>
      </c>
      <c r="I125" s="131">
        <f t="shared" si="23"/>
        <v>95635.93</v>
      </c>
      <c r="J125" s="131">
        <f t="shared" si="23"/>
        <v>90018.7</v>
      </c>
      <c r="K125" s="116">
        <f t="shared" si="22"/>
        <v>94.12644390032074</v>
      </c>
      <c r="L125" s="162"/>
    </row>
    <row r="126" spans="1:12" ht="36" customHeight="1">
      <c r="A126" s="125" t="s">
        <v>179</v>
      </c>
      <c r="B126" s="45" t="s">
        <v>5</v>
      </c>
      <c r="C126" s="118" t="s">
        <v>162</v>
      </c>
      <c r="D126" s="73" t="s">
        <v>50</v>
      </c>
      <c r="E126" s="48" t="str">
        <f t="shared" si="21"/>
        <v>518</v>
      </c>
      <c r="F126" s="53" t="s">
        <v>226</v>
      </c>
      <c r="G126" s="53" t="s">
        <v>24</v>
      </c>
      <c r="H126" s="131">
        <f>'прил 3'!G112</f>
        <v>0</v>
      </c>
      <c r="I126" s="131">
        <f>'прил 3'!H112</f>
        <v>95635.93</v>
      </c>
      <c r="J126" s="131">
        <f>'прил 3'!I112</f>
        <v>90018.7</v>
      </c>
      <c r="K126" s="116">
        <f t="shared" si="22"/>
        <v>94.12644390032074</v>
      </c>
      <c r="L126" s="162"/>
    </row>
    <row r="127" spans="1:12" ht="1.5" customHeight="1" hidden="1">
      <c r="A127" s="128" t="s">
        <v>27</v>
      </c>
      <c r="B127" s="45" t="s">
        <v>5</v>
      </c>
      <c r="C127" s="118" t="s">
        <v>162</v>
      </c>
      <c r="D127" s="73" t="s">
        <v>50</v>
      </c>
      <c r="E127" s="48" t="str">
        <f t="shared" si="21"/>
        <v>518</v>
      </c>
      <c r="F127" s="53" t="s">
        <v>226</v>
      </c>
      <c r="G127" s="53" t="s">
        <v>28</v>
      </c>
      <c r="H127" s="131">
        <v>0</v>
      </c>
      <c r="I127" s="131">
        <v>0</v>
      </c>
      <c r="J127" s="116">
        <v>0</v>
      </c>
      <c r="K127" s="116">
        <v>0</v>
      </c>
      <c r="L127" s="162"/>
    </row>
    <row r="128" spans="1:12" ht="36.75" customHeight="1" hidden="1">
      <c r="A128" s="128" t="s">
        <v>58</v>
      </c>
      <c r="B128" s="45" t="s">
        <v>5</v>
      </c>
      <c r="C128" s="118" t="s">
        <v>162</v>
      </c>
      <c r="D128" s="73" t="s">
        <v>50</v>
      </c>
      <c r="E128" s="48" t="str">
        <f t="shared" si="21"/>
        <v>518</v>
      </c>
      <c r="F128" s="53" t="s">
        <v>226</v>
      </c>
      <c r="G128" s="53" t="s">
        <v>56</v>
      </c>
      <c r="H128" s="121">
        <v>0</v>
      </c>
      <c r="I128" s="131">
        <v>0</v>
      </c>
      <c r="J128" s="116">
        <v>0</v>
      </c>
      <c r="K128" s="116">
        <v>0</v>
      </c>
      <c r="L128" s="162"/>
    </row>
    <row r="129" spans="1:14" ht="16.5" customHeight="1">
      <c r="A129" s="133" t="s">
        <v>66</v>
      </c>
      <c r="B129" s="45" t="s">
        <v>5</v>
      </c>
      <c r="C129" s="118" t="s">
        <v>162</v>
      </c>
      <c r="D129" s="73" t="s">
        <v>50</v>
      </c>
      <c r="E129" s="45" t="str">
        <f aca="true" t="shared" si="24" ref="E129:E144">E45</f>
        <v>518</v>
      </c>
      <c r="F129" s="45" t="s">
        <v>229</v>
      </c>
      <c r="G129" s="45"/>
      <c r="H129" s="116">
        <f>H131</f>
        <v>0</v>
      </c>
      <c r="I129" s="116">
        <f>I131</f>
        <v>62340.04</v>
      </c>
      <c r="J129" s="116">
        <f>J131</f>
        <v>6979.47</v>
      </c>
      <c r="K129" s="116">
        <f t="shared" si="22"/>
        <v>11.195806098295733</v>
      </c>
      <c r="L129" s="138">
        <f>L131</f>
        <v>626632.6</v>
      </c>
      <c r="M129" s="138">
        <f>M131</f>
        <v>473437.6</v>
      </c>
      <c r="N129" s="138">
        <f>N131</f>
        <v>450112.6</v>
      </c>
    </row>
    <row r="130" spans="1:14" ht="27" customHeight="1">
      <c r="A130" s="125" t="s">
        <v>170</v>
      </c>
      <c r="B130" s="45" t="s">
        <v>5</v>
      </c>
      <c r="C130" s="118" t="s">
        <v>162</v>
      </c>
      <c r="D130" s="73" t="s">
        <v>50</v>
      </c>
      <c r="E130" s="48" t="str">
        <f t="shared" si="24"/>
        <v>518</v>
      </c>
      <c r="F130" s="53" t="s">
        <v>229</v>
      </c>
      <c r="G130" s="53" t="s">
        <v>23</v>
      </c>
      <c r="H130" s="131">
        <f>H131</f>
        <v>0</v>
      </c>
      <c r="I130" s="131">
        <f>I131</f>
        <v>62340.04</v>
      </c>
      <c r="J130" s="131">
        <f>J131</f>
        <v>6979.47</v>
      </c>
      <c r="K130" s="116">
        <f t="shared" si="22"/>
        <v>11.195806098295733</v>
      </c>
      <c r="L130" s="162">
        <f>L131</f>
        <v>626632.6</v>
      </c>
      <c r="M130" s="162">
        <f>M131</f>
        <v>473437.6</v>
      </c>
      <c r="N130" s="162">
        <f>N131</f>
        <v>450112.6</v>
      </c>
    </row>
    <row r="131" spans="1:14" ht="39.75" customHeight="1">
      <c r="A131" s="133" t="s">
        <v>179</v>
      </c>
      <c r="B131" s="45" t="s">
        <v>5</v>
      </c>
      <c r="C131" s="118" t="s">
        <v>162</v>
      </c>
      <c r="D131" s="73" t="s">
        <v>50</v>
      </c>
      <c r="E131" s="48" t="str">
        <f t="shared" si="24"/>
        <v>518</v>
      </c>
      <c r="F131" s="53" t="s">
        <v>229</v>
      </c>
      <c r="G131" s="53" t="s">
        <v>24</v>
      </c>
      <c r="H131" s="116">
        <f>'прил 3'!G127</f>
        <v>0</v>
      </c>
      <c r="I131" s="116">
        <f>'прил 3'!H127</f>
        <v>62340.04</v>
      </c>
      <c r="J131" s="116">
        <f>'прил 3'!I127</f>
        <v>6979.47</v>
      </c>
      <c r="K131" s="116">
        <f t="shared" si="22"/>
        <v>11.195806098295733</v>
      </c>
      <c r="L131" s="162">
        <f>629542.6-2910</f>
        <v>626632.6</v>
      </c>
      <c r="M131" s="140">
        <v>473437.6</v>
      </c>
      <c r="N131" s="140">
        <v>450112.6</v>
      </c>
    </row>
    <row r="132" spans="1:12" ht="0.75" customHeight="1" hidden="1">
      <c r="A132" s="125" t="s">
        <v>190</v>
      </c>
      <c r="B132" s="114" t="s">
        <v>181</v>
      </c>
      <c r="C132" s="114" t="s">
        <v>204</v>
      </c>
      <c r="D132" s="54" t="s">
        <v>11</v>
      </c>
      <c r="E132" s="114" t="str">
        <f t="shared" si="24"/>
        <v>518</v>
      </c>
      <c r="F132" s="53" t="s">
        <v>230</v>
      </c>
      <c r="G132" s="53" t="s">
        <v>94</v>
      </c>
      <c r="H132" s="127"/>
      <c r="I132" s="127"/>
      <c r="J132" s="121">
        <f t="shared" si="19"/>
        <v>0</v>
      </c>
      <c r="K132" s="116" t="e">
        <f t="shared" si="22"/>
        <v>#DIV/0!</v>
      </c>
      <c r="L132" s="139"/>
    </row>
    <row r="133" spans="1:12" ht="0.75" customHeight="1" hidden="1">
      <c r="A133" s="163" t="s">
        <v>27</v>
      </c>
      <c r="B133" s="114" t="s">
        <v>181</v>
      </c>
      <c r="C133" s="114" t="s">
        <v>204</v>
      </c>
      <c r="D133" s="54" t="s">
        <v>11</v>
      </c>
      <c r="E133" s="114" t="str">
        <f t="shared" si="24"/>
        <v>518</v>
      </c>
      <c r="F133" s="53"/>
      <c r="G133" s="53" t="s">
        <v>28</v>
      </c>
      <c r="H133" s="127"/>
      <c r="I133" s="127"/>
      <c r="J133" s="121">
        <f t="shared" si="19"/>
        <v>0</v>
      </c>
      <c r="K133" s="116" t="e">
        <f t="shared" si="22"/>
        <v>#DIV/0!</v>
      </c>
      <c r="L133" s="139"/>
    </row>
    <row r="134" spans="1:12" ht="48.75" customHeight="1" hidden="1">
      <c r="A134" s="125" t="s">
        <v>231</v>
      </c>
      <c r="B134" s="114" t="s">
        <v>181</v>
      </c>
      <c r="C134" s="114" t="s">
        <v>204</v>
      </c>
      <c r="D134" s="54" t="s">
        <v>11</v>
      </c>
      <c r="E134" s="114" t="str">
        <f t="shared" si="24"/>
        <v>518</v>
      </c>
      <c r="F134" s="53"/>
      <c r="G134" s="53" t="s">
        <v>232</v>
      </c>
      <c r="H134" s="127"/>
      <c r="I134" s="127"/>
      <c r="J134" s="121">
        <f t="shared" si="19"/>
        <v>0</v>
      </c>
      <c r="K134" s="116" t="e">
        <f t="shared" si="22"/>
        <v>#DIV/0!</v>
      </c>
      <c r="L134" s="139"/>
    </row>
    <row r="135" spans="1:12" ht="0.75" customHeight="1" hidden="1">
      <c r="A135" s="71" t="s">
        <v>31</v>
      </c>
      <c r="B135" s="114" t="s">
        <v>181</v>
      </c>
      <c r="C135" s="114" t="s">
        <v>204</v>
      </c>
      <c r="D135" s="54" t="s">
        <v>11</v>
      </c>
      <c r="E135" s="114" t="str">
        <f t="shared" si="24"/>
        <v>518</v>
      </c>
      <c r="F135" s="48"/>
      <c r="G135" s="48" t="s">
        <v>8</v>
      </c>
      <c r="H135" s="127"/>
      <c r="I135" s="127"/>
      <c r="J135" s="121">
        <f t="shared" si="19"/>
        <v>0</v>
      </c>
      <c r="K135" s="116" t="e">
        <f t="shared" si="22"/>
        <v>#DIV/0!</v>
      </c>
      <c r="L135" s="139"/>
    </row>
    <row r="136" spans="1:12" ht="13.5" customHeight="1" hidden="1">
      <c r="A136" s="67" t="s">
        <v>32</v>
      </c>
      <c r="B136" s="114" t="s">
        <v>181</v>
      </c>
      <c r="C136" s="114" t="s">
        <v>204</v>
      </c>
      <c r="D136" s="54" t="s">
        <v>11</v>
      </c>
      <c r="E136" s="114" t="str">
        <f t="shared" si="24"/>
        <v>518</v>
      </c>
      <c r="F136" s="53"/>
      <c r="G136" s="53" t="s">
        <v>8</v>
      </c>
      <c r="H136" s="127"/>
      <c r="I136" s="127"/>
      <c r="J136" s="121">
        <f t="shared" si="19"/>
        <v>0</v>
      </c>
      <c r="K136" s="116" t="e">
        <f t="shared" si="22"/>
        <v>#DIV/0!</v>
      </c>
      <c r="L136" s="139"/>
    </row>
    <row r="137" spans="1:12" ht="20.25" customHeight="1" hidden="1">
      <c r="A137" s="125" t="s">
        <v>233</v>
      </c>
      <c r="B137" s="114" t="s">
        <v>181</v>
      </c>
      <c r="C137" s="114" t="s">
        <v>204</v>
      </c>
      <c r="D137" s="54" t="s">
        <v>11</v>
      </c>
      <c r="E137" s="114" t="str">
        <f t="shared" si="24"/>
        <v>518</v>
      </c>
      <c r="F137" s="53"/>
      <c r="G137" s="53" t="s">
        <v>8</v>
      </c>
      <c r="H137" s="127"/>
      <c r="I137" s="127"/>
      <c r="J137" s="121">
        <f t="shared" si="19"/>
        <v>0</v>
      </c>
      <c r="K137" s="116" t="e">
        <f t="shared" si="22"/>
        <v>#DIV/0!</v>
      </c>
      <c r="L137" s="139"/>
    </row>
    <row r="138" spans="1:12" ht="30.75" customHeight="1" hidden="1">
      <c r="A138" s="125" t="s">
        <v>170</v>
      </c>
      <c r="B138" s="114" t="s">
        <v>181</v>
      </c>
      <c r="C138" s="114" t="s">
        <v>204</v>
      </c>
      <c r="D138" s="54" t="s">
        <v>11</v>
      </c>
      <c r="E138" s="114" t="str">
        <f t="shared" si="24"/>
        <v>518</v>
      </c>
      <c r="F138" s="53"/>
      <c r="G138" s="53" t="s">
        <v>23</v>
      </c>
      <c r="H138" s="127"/>
      <c r="I138" s="127"/>
      <c r="J138" s="121">
        <f t="shared" si="19"/>
        <v>0</v>
      </c>
      <c r="K138" s="116" t="e">
        <f t="shared" si="22"/>
        <v>#DIV/0!</v>
      </c>
      <c r="L138" s="139"/>
    </row>
    <row r="139" spans="1:12" ht="31.5" customHeight="1" hidden="1">
      <c r="A139" s="125" t="s">
        <v>190</v>
      </c>
      <c r="B139" s="114" t="s">
        <v>181</v>
      </c>
      <c r="C139" s="114" t="s">
        <v>204</v>
      </c>
      <c r="D139" s="54" t="s">
        <v>11</v>
      </c>
      <c r="E139" s="114" t="str">
        <f t="shared" si="24"/>
        <v>518</v>
      </c>
      <c r="F139" s="53"/>
      <c r="G139" s="53" t="s">
        <v>94</v>
      </c>
      <c r="H139" s="127"/>
      <c r="I139" s="127"/>
      <c r="J139" s="121">
        <f t="shared" si="19"/>
        <v>0</v>
      </c>
      <c r="K139" s="116" t="e">
        <f t="shared" si="22"/>
        <v>#DIV/0!</v>
      </c>
      <c r="L139" s="139"/>
    </row>
    <row r="140" spans="1:12" ht="21" customHeight="1" hidden="1">
      <c r="A140" s="71" t="s">
        <v>234</v>
      </c>
      <c r="B140" s="48" t="s">
        <v>181</v>
      </c>
      <c r="C140" s="48" t="s">
        <v>204</v>
      </c>
      <c r="D140" s="54" t="s">
        <v>11</v>
      </c>
      <c r="E140" s="114" t="str">
        <f t="shared" si="24"/>
        <v>518</v>
      </c>
      <c r="F140" s="88" t="s">
        <v>160</v>
      </c>
      <c r="G140" s="48" t="s">
        <v>8</v>
      </c>
      <c r="H140" s="127"/>
      <c r="I140" s="127"/>
      <c r="J140" s="121">
        <f t="shared" si="19"/>
        <v>0</v>
      </c>
      <c r="K140" s="116" t="e">
        <f t="shared" si="22"/>
        <v>#DIV/0!</v>
      </c>
      <c r="L140" s="139"/>
    </row>
    <row r="141" spans="1:12" ht="18" customHeight="1" hidden="1">
      <c r="A141" s="71" t="s">
        <v>235</v>
      </c>
      <c r="B141" s="114" t="s">
        <v>181</v>
      </c>
      <c r="C141" s="114" t="s">
        <v>204</v>
      </c>
      <c r="D141" s="54" t="s">
        <v>11</v>
      </c>
      <c r="E141" s="114" t="str">
        <f t="shared" si="24"/>
        <v>518</v>
      </c>
      <c r="F141" s="114" t="s">
        <v>160</v>
      </c>
      <c r="G141" s="53" t="s">
        <v>8</v>
      </c>
      <c r="H141" s="127"/>
      <c r="I141" s="127"/>
      <c r="J141" s="121">
        <f t="shared" si="19"/>
        <v>0</v>
      </c>
      <c r="K141" s="116" t="e">
        <f t="shared" si="22"/>
        <v>#DIV/0!</v>
      </c>
      <c r="L141" s="139"/>
    </row>
    <row r="142" spans="1:12" ht="30.75" customHeight="1" hidden="1">
      <c r="A142" s="125" t="s">
        <v>236</v>
      </c>
      <c r="B142" s="114" t="s">
        <v>181</v>
      </c>
      <c r="C142" s="114" t="s">
        <v>204</v>
      </c>
      <c r="D142" s="54" t="s">
        <v>11</v>
      </c>
      <c r="E142" s="114" t="str">
        <f t="shared" si="24"/>
        <v>518</v>
      </c>
      <c r="F142" s="53"/>
      <c r="G142" s="53" t="s">
        <v>8</v>
      </c>
      <c r="H142" s="127"/>
      <c r="I142" s="127"/>
      <c r="J142" s="121">
        <f t="shared" si="19"/>
        <v>0</v>
      </c>
      <c r="K142" s="116" t="e">
        <f t="shared" si="22"/>
        <v>#DIV/0!</v>
      </c>
      <c r="L142" s="139"/>
    </row>
    <row r="143" spans="1:12" ht="30.75" customHeight="1" hidden="1">
      <c r="A143" s="125" t="s">
        <v>237</v>
      </c>
      <c r="B143" s="114" t="s">
        <v>181</v>
      </c>
      <c r="C143" s="114" t="s">
        <v>204</v>
      </c>
      <c r="D143" s="54" t="s">
        <v>11</v>
      </c>
      <c r="E143" s="114" t="str">
        <f t="shared" si="24"/>
        <v>518</v>
      </c>
      <c r="F143" s="53" t="s">
        <v>238</v>
      </c>
      <c r="G143" s="53" t="s">
        <v>8</v>
      </c>
      <c r="H143" s="127"/>
      <c r="I143" s="127"/>
      <c r="J143" s="121">
        <f t="shared" si="19"/>
        <v>0</v>
      </c>
      <c r="K143" s="116" t="e">
        <f t="shared" si="22"/>
        <v>#DIV/0!</v>
      </c>
      <c r="L143" s="139"/>
    </row>
    <row r="144" spans="1:12" ht="27.75" customHeight="1" hidden="1">
      <c r="A144" s="125" t="s">
        <v>184</v>
      </c>
      <c r="B144" s="114" t="s">
        <v>181</v>
      </c>
      <c r="C144" s="114" t="s">
        <v>204</v>
      </c>
      <c r="D144" s="54" t="s">
        <v>11</v>
      </c>
      <c r="E144" s="114" t="str">
        <f t="shared" si="24"/>
        <v>518</v>
      </c>
      <c r="F144" s="53" t="s">
        <v>238</v>
      </c>
      <c r="G144" s="53" t="s">
        <v>47</v>
      </c>
      <c r="H144" s="127"/>
      <c r="I144" s="127"/>
      <c r="J144" s="121">
        <f t="shared" si="19"/>
        <v>0</v>
      </c>
      <c r="K144" s="116" t="e">
        <f t="shared" si="22"/>
        <v>#DIV/0!</v>
      </c>
      <c r="L144" s="139"/>
    </row>
    <row r="145" spans="1:12" ht="28.5" customHeight="1" hidden="1">
      <c r="A145" s="125" t="s">
        <v>239</v>
      </c>
      <c r="B145" s="114" t="s">
        <v>181</v>
      </c>
      <c r="C145" s="114" t="s">
        <v>204</v>
      </c>
      <c r="D145" s="54" t="s">
        <v>11</v>
      </c>
      <c r="E145" s="114" t="str">
        <f>E62</f>
        <v>518</v>
      </c>
      <c r="F145" s="53" t="s">
        <v>238</v>
      </c>
      <c r="G145" s="53" t="s">
        <v>46</v>
      </c>
      <c r="H145" s="127"/>
      <c r="I145" s="127"/>
      <c r="J145" s="121">
        <f t="shared" si="19"/>
        <v>0</v>
      </c>
      <c r="K145" s="116" t="e">
        <f t="shared" si="22"/>
        <v>#DIV/0!</v>
      </c>
      <c r="L145" s="139"/>
    </row>
    <row r="146" spans="1:12" ht="31.5" customHeight="1" hidden="1">
      <c r="A146" s="125" t="s">
        <v>240</v>
      </c>
      <c r="B146" s="114" t="s">
        <v>181</v>
      </c>
      <c r="C146" s="114" t="s">
        <v>204</v>
      </c>
      <c r="D146" s="54" t="s">
        <v>11</v>
      </c>
      <c r="E146" s="114" t="str">
        <f>E63</f>
        <v>518</v>
      </c>
      <c r="F146" s="53" t="s">
        <v>241</v>
      </c>
      <c r="G146" s="53" t="s">
        <v>8</v>
      </c>
      <c r="H146" s="127"/>
      <c r="I146" s="127"/>
      <c r="J146" s="121">
        <f t="shared" si="19"/>
        <v>0</v>
      </c>
      <c r="K146" s="116" t="e">
        <f t="shared" si="22"/>
        <v>#DIV/0!</v>
      </c>
      <c r="L146" s="139"/>
    </row>
    <row r="147" spans="1:12" ht="28.5" customHeight="1" hidden="1">
      <c r="A147" s="125" t="s">
        <v>184</v>
      </c>
      <c r="B147" s="114" t="s">
        <v>181</v>
      </c>
      <c r="C147" s="114" t="s">
        <v>204</v>
      </c>
      <c r="D147" s="54" t="s">
        <v>11</v>
      </c>
      <c r="E147" s="114" t="str">
        <f aca="true" t="shared" si="25" ref="E147:E163">E67</f>
        <v>518</v>
      </c>
      <c r="F147" s="53" t="s">
        <v>241</v>
      </c>
      <c r="G147" s="53" t="s">
        <v>47</v>
      </c>
      <c r="H147" s="127"/>
      <c r="I147" s="127"/>
      <c r="J147" s="121">
        <f>I147-H147</f>
        <v>0</v>
      </c>
      <c r="K147" s="116" t="e">
        <f t="shared" si="22"/>
        <v>#DIV/0!</v>
      </c>
      <c r="L147" s="139"/>
    </row>
    <row r="148" spans="1:12" ht="23.25" customHeight="1" hidden="1">
      <c r="A148" s="125" t="s">
        <v>239</v>
      </c>
      <c r="B148" s="114" t="s">
        <v>181</v>
      </c>
      <c r="C148" s="114" t="s">
        <v>204</v>
      </c>
      <c r="D148" s="54" t="s">
        <v>11</v>
      </c>
      <c r="E148" s="114" t="str">
        <f t="shared" si="25"/>
        <v>518</v>
      </c>
      <c r="F148" s="53" t="s">
        <v>241</v>
      </c>
      <c r="G148" s="53" t="s">
        <v>46</v>
      </c>
      <c r="H148" s="127"/>
      <c r="I148" s="127"/>
      <c r="J148" s="121">
        <f>I148-H148</f>
        <v>0</v>
      </c>
      <c r="K148" s="116" t="e">
        <f t="shared" si="22"/>
        <v>#DIV/0!</v>
      </c>
      <c r="L148" s="139"/>
    </row>
    <row r="149" spans="1:12" ht="0.75" customHeight="1" hidden="1">
      <c r="A149" s="125" t="s">
        <v>242</v>
      </c>
      <c r="B149" s="114" t="s">
        <v>181</v>
      </c>
      <c r="C149" s="114" t="s">
        <v>204</v>
      </c>
      <c r="D149" s="54" t="s">
        <v>11</v>
      </c>
      <c r="E149" s="114" t="str">
        <f t="shared" si="25"/>
        <v>518</v>
      </c>
      <c r="F149" s="53" t="s">
        <v>198</v>
      </c>
      <c r="G149" s="53" t="s">
        <v>243</v>
      </c>
      <c r="H149" s="131"/>
      <c r="I149" s="131"/>
      <c r="J149" s="121">
        <f>I149-H149</f>
        <v>0</v>
      </c>
      <c r="K149" s="116" t="e">
        <f t="shared" si="22"/>
        <v>#DIV/0!</v>
      </c>
      <c r="L149" s="162"/>
    </row>
    <row r="150" spans="1:12" ht="23.25" customHeight="1" hidden="1">
      <c r="A150" s="71" t="s">
        <v>89</v>
      </c>
      <c r="B150" s="114" t="s">
        <v>181</v>
      </c>
      <c r="C150" s="114" t="s">
        <v>204</v>
      </c>
      <c r="D150" s="54" t="s">
        <v>11</v>
      </c>
      <c r="E150" s="114" t="str">
        <f t="shared" si="25"/>
        <v>518</v>
      </c>
      <c r="F150" s="88" t="s">
        <v>160</v>
      </c>
      <c r="G150" s="48" t="s">
        <v>8</v>
      </c>
      <c r="H150" s="127"/>
      <c r="I150" s="127"/>
      <c r="J150" s="121">
        <f>I150-H150</f>
        <v>0</v>
      </c>
      <c r="K150" s="116" t="e">
        <f t="shared" si="22"/>
        <v>#DIV/0!</v>
      </c>
      <c r="L150" s="139"/>
    </row>
    <row r="151" spans="1:12" ht="28.5" customHeight="1" hidden="1">
      <c r="A151" s="71" t="s">
        <v>244</v>
      </c>
      <c r="B151" s="114" t="s">
        <v>181</v>
      </c>
      <c r="C151" s="114" t="s">
        <v>204</v>
      </c>
      <c r="D151" s="54" t="s">
        <v>11</v>
      </c>
      <c r="E151" s="114" t="str">
        <f t="shared" si="25"/>
        <v>518</v>
      </c>
      <c r="F151" s="114" t="s">
        <v>160</v>
      </c>
      <c r="G151" s="114" t="s">
        <v>8</v>
      </c>
      <c r="H151" s="127"/>
      <c r="I151" s="127"/>
      <c r="J151" s="121">
        <f>I151-H151</f>
        <v>0</v>
      </c>
      <c r="K151" s="116" t="e">
        <f t="shared" si="22"/>
        <v>#DIV/0!</v>
      </c>
      <c r="L151" s="139"/>
    </row>
    <row r="152" spans="1:14" ht="12.75" customHeight="1" hidden="1">
      <c r="A152" s="71" t="s">
        <v>234</v>
      </c>
      <c r="B152" s="164">
        <v>70</v>
      </c>
      <c r="C152" s="53" t="s">
        <v>204</v>
      </c>
      <c r="D152" s="53" t="s">
        <v>11</v>
      </c>
      <c r="E152" s="114" t="str">
        <f t="shared" si="25"/>
        <v>518</v>
      </c>
      <c r="F152" s="53" t="s">
        <v>160</v>
      </c>
      <c r="G152" s="48" t="s">
        <v>8</v>
      </c>
      <c r="H152" s="121">
        <f aca="true" t="shared" si="26" ref="H152:J155">H153</f>
        <v>0</v>
      </c>
      <c r="I152" s="121">
        <f t="shared" si="26"/>
        <v>0</v>
      </c>
      <c r="J152" s="121">
        <f t="shared" si="26"/>
        <v>0</v>
      </c>
      <c r="K152" s="116" t="e">
        <f t="shared" si="22"/>
        <v>#DIV/0!</v>
      </c>
      <c r="L152" s="110">
        <f aca="true" t="shared" si="27" ref="L152:N155">L153</f>
        <v>60000</v>
      </c>
      <c r="M152" s="110">
        <f t="shared" si="27"/>
        <v>0</v>
      </c>
      <c r="N152" s="110">
        <f t="shared" si="27"/>
        <v>0</v>
      </c>
    </row>
    <row r="153" spans="1:14" ht="12.75" customHeight="1" hidden="1">
      <c r="A153" s="65" t="s">
        <v>235</v>
      </c>
      <c r="B153" s="114" t="s">
        <v>181</v>
      </c>
      <c r="C153" s="114" t="s">
        <v>204</v>
      </c>
      <c r="D153" s="53" t="s">
        <v>11</v>
      </c>
      <c r="E153" s="114" t="str">
        <f t="shared" si="25"/>
        <v>518</v>
      </c>
      <c r="F153" s="53" t="s">
        <v>160</v>
      </c>
      <c r="G153" s="45" t="s">
        <v>8</v>
      </c>
      <c r="H153" s="116">
        <f t="shared" si="26"/>
        <v>0</v>
      </c>
      <c r="I153" s="116">
        <f t="shared" si="26"/>
        <v>0</v>
      </c>
      <c r="J153" s="116">
        <f t="shared" si="26"/>
        <v>0</v>
      </c>
      <c r="K153" s="116" t="e">
        <f t="shared" si="22"/>
        <v>#DIV/0!</v>
      </c>
      <c r="L153" s="159">
        <f t="shared" si="27"/>
        <v>60000</v>
      </c>
      <c r="M153" s="159">
        <f t="shared" si="27"/>
        <v>0</v>
      </c>
      <c r="N153" s="159">
        <f t="shared" si="27"/>
        <v>0</v>
      </c>
    </row>
    <row r="154" spans="1:14" ht="24.75" customHeight="1" hidden="1">
      <c r="A154" s="46" t="s">
        <v>193</v>
      </c>
      <c r="B154" s="114" t="s">
        <v>181</v>
      </c>
      <c r="C154" s="114" t="s">
        <v>204</v>
      </c>
      <c r="D154" s="53" t="s">
        <v>11</v>
      </c>
      <c r="E154" s="114" t="str">
        <f t="shared" si="25"/>
        <v>518</v>
      </c>
      <c r="F154" s="53" t="s">
        <v>194</v>
      </c>
      <c r="G154" s="45" t="s">
        <v>8</v>
      </c>
      <c r="H154" s="116">
        <f t="shared" si="26"/>
        <v>0</v>
      </c>
      <c r="I154" s="116">
        <f t="shared" si="26"/>
        <v>0</v>
      </c>
      <c r="J154" s="116">
        <f t="shared" si="26"/>
        <v>0</v>
      </c>
      <c r="K154" s="116" t="e">
        <f t="shared" si="22"/>
        <v>#DIV/0!</v>
      </c>
      <c r="L154" s="159">
        <f t="shared" si="27"/>
        <v>60000</v>
      </c>
      <c r="M154" s="159">
        <f t="shared" si="27"/>
        <v>0</v>
      </c>
      <c r="N154" s="159">
        <f t="shared" si="27"/>
        <v>0</v>
      </c>
    </row>
    <row r="155" spans="1:14" ht="23.25" customHeight="1" hidden="1">
      <c r="A155" s="46" t="s">
        <v>60</v>
      </c>
      <c r="B155" s="114" t="s">
        <v>181</v>
      </c>
      <c r="C155" s="114" t="s">
        <v>204</v>
      </c>
      <c r="D155" s="53" t="s">
        <v>11</v>
      </c>
      <c r="E155" s="114" t="str">
        <f t="shared" si="25"/>
        <v>518</v>
      </c>
      <c r="F155" s="53" t="s">
        <v>194</v>
      </c>
      <c r="G155" s="45">
        <v>200</v>
      </c>
      <c r="H155" s="116">
        <f t="shared" si="26"/>
        <v>0</v>
      </c>
      <c r="I155" s="116">
        <f t="shared" si="26"/>
        <v>0</v>
      </c>
      <c r="J155" s="116">
        <f t="shared" si="26"/>
        <v>0</v>
      </c>
      <c r="K155" s="116" t="e">
        <f t="shared" si="22"/>
        <v>#DIV/0!</v>
      </c>
      <c r="L155" s="159">
        <f t="shared" si="27"/>
        <v>60000</v>
      </c>
      <c r="M155" s="159">
        <f t="shared" si="27"/>
        <v>0</v>
      </c>
      <c r="N155" s="159">
        <f t="shared" si="27"/>
        <v>0</v>
      </c>
    </row>
    <row r="156" spans="1:14" ht="24.75" customHeight="1" hidden="1">
      <c r="A156" s="46" t="s">
        <v>57</v>
      </c>
      <c r="B156" s="114" t="s">
        <v>181</v>
      </c>
      <c r="C156" s="114" t="s">
        <v>204</v>
      </c>
      <c r="D156" s="53" t="s">
        <v>11</v>
      </c>
      <c r="E156" s="114" t="str">
        <f t="shared" si="25"/>
        <v>518</v>
      </c>
      <c r="F156" s="53" t="s">
        <v>194</v>
      </c>
      <c r="G156" s="45">
        <v>240</v>
      </c>
      <c r="H156" s="116">
        <v>0</v>
      </c>
      <c r="I156" s="116">
        <v>0</v>
      </c>
      <c r="J156" s="116">
        <v>0</v>
      </c>
      <c r="K156" s="116" t="e">
        <f t="shared" si="22"/>
        <v>#DIV/0!</v>
      </c>
      <c r="L156" s="159">
        <v>60000</v>
      </c>
      <c r="M156" s="159">
        <v>0</v>
      </c>
      <c r="N156" s="23">
        <v>0</v>
      </c>
    </row>
    <row r="157" spans="1:14" ht="17.25" customHeight="1" hidden="1">
      <c r="A157" s="71" t="s">
        <v>89</v>
      </c>
      <c r="B157" s="48" t="s">
        <v>181</v>
      </c>
      <c r="C157" s="48" t="s">
        <v>204</v>
      </c>
      <c r="D157" s="50" t="s">
        <v>11</v>
      </c>
      <c r="E157" s="48" t="str">
        <f t="shared" si="25"/>
        <v>523</v>
      </c>
      <c r="F157" s="48" t="s">
        <v>160</v>
      </c>
      <c r="G157" s="48" t="s">
        <v>8</v>
      </c>
      <c r="H157" s="121">
        <f aca="true" t="shared" si="28" ref="H157:J160">H158</f>
        <v>0</v>
      </c>
      <c r="I157" s="121">
        <f t="shared" si="28"/>
        <v>0</v>
      </c>
      <c r="J157" s="121">
        <f t="shared" si="28"/>
        <v>0</v>
      </c>
      <c r="K157" s="116" t="e">
        <f t="shared" si="22"/>
        <v>#DIV/0!</v>
      </c>
      <c r="L157" s="138">
        <f aca="true" t="shared" si="29" ref="L157:N158">L158</f>
        <v>0</v>
      </c>
      <c r="M157" s="138">
        <f t="shared" si="29"/>
        <v>73825</v>
      </c>
      <c r="N157" s="138">
        <f t="shared" si="29"/>
        <v>152150</v>
      </c>
    </row>
    <row r="158" spans="1:14" ht="16.5" customHeight="1" hidden="1">
      <c r="A158" s="67" t="s">
        <v>90</v>
      </c>
      <c r="B158" s="45" t="s">
        <v>181</v>
      </c>
      <c r="C158" s="45" t="s">
        <v>204</v>
      </c>
      <c r="D158" s="54" t="s">
        <v>11</v>
      </c>
      <c r="E158" s="114" t="str">
        <f t="shared" si="25"/>
        <v>523</v>
      </c>
      <c r="F158" s="53" t="s">
        <v>245</v>
      </c>
      <c r="G158" s="53" t="s">
        <v>8</v>
      </c>
      <c r="H158" s="131">
        <f t="shared" si="28"/>
        <v>0</v>
      </c>
      <c r="I158" s="131">
        <f t="shared" si="28"/>
        <v>0</v>
      </c>
      <c r="J158" s="131">
        <f t="shared" si="28"/>
        <v>0</v>
      </c>
      <c r="K158" s="116" t="e">
        <f t="shared" si="22"/>
        <v>#DIV/0!</v>
      </c>
      <c r="L158" s="162">
        <f t="shared" si="29"/>
        <v>0</v>
      </c>
      <c r="M158" s="162">
        <f t="shared" si="29"/>
        <v>73825</v>
      </c>
      <c r="N158" s="162">
        <f t="shared" si="29"/>
        <v>152150</v>
      </c>
    </row>
    <row r="159" spans="1:14" ht="25.5" customHeight="1" hidden="1">
      <c r="A159" s="46" t="s">
        <v>77</v>
      </c>
      <c r="B159" s="45" t="s">
        <v>181</v>
      </c>
      <c r="C159" s="45" t="s">
        <v>204</v>
      </c>
      <c r="D159" s="54" t="s">
        <v>11</v>
      </c>
      <c r="E159" s="114" t="str">
        <f t="shared" si="25"/>
        <v>523</v>
      </c>
      <c r="F159" s="53" t="s">
        <v>245</v>
      </c>
      <c r="G159" s="53" t="s">
        <v>8</v>
      </c>
      <c r="H159" s="131">
        <f t="shared" si="28"/>
        <v>0</v>
      </c>
      <c r="I159" s="131">
        <f t="shared" si="28"/>
        <v>0</v>
      </c>
      <c r="J159" s="131">
        <f t="shared" si="28"/>
        <v>0</v>
      </c>
      <c r="K159" s="116" t="e">
        <f t="shared" si="22"/>
        <v>#DIV/0!</v>
      </c>
      <c r="L159" s="162">
        <f>L160</f>
        <v>0</v>
      </c>
      <c r="M159" s="162">
        <f>M160</f>
        <v>73825</v>
      </c>
      <c r="N159" s="162">
        <f>N160</f>
        <v>152150</v>
      </c>
    </row>
    <row r="160" spans="1:14" ht="25.5" customHeight="1" hidden="1">
      <c r="A160" s="46" t="s">
        <v>60</v>
      </c>
      <c r="B160" s="45" t="s">
        <v>181</v>
      </c>
      <c r="C160" s="45" t="s">
        <v>204</v>
      </c>
      <c r="D160" s="54" t="s">
        <v>11</v>
      </c>
      <c r="E160" s="114" t="str">
        <f t="shared" si="25"/>
        <v>523</v>
      </c>
      <c r="F160" s="53" t="s">
        <v>245</v>
      </c>
      <c r="G160" s="53" t="s">
        <v>23</v>
      </c>
      <c r="H160" s="127">
        <f t="shared" si="28"/>
        <v>0</v>
      </c>
      <c r="I160" s="127">
        <f t="shared" si="28"/>
        <v>0</v>
      </c>
      <c r="J160" s="127">
        <f t="shared" si="28"/>
        <v>0</v>
      </c>
      <c r="K160" s="116" t="e">
        <f t="shared" si="22"/>
        <v>#DIV/0!</v>
      </c>
      <c r="L160" s="139">
        <v>0</v>
      </c>
      <c r="M160" s="140">
        <v>73825</v>
      </c>
      <c r="N160" s="140">
        <v>152150</v>
      </c>
    </row>
    <row r="161" spans="1:14" ht="26.25" customHeight="1" hidden="1">
      <c r="A161" s="46" t="s">
        <v>57</v>
      </c>
      <c r="B161" s="56" t="s">
        <v>181</v>
      </c>
      <c r="C161" s="56" t="s">
        <v>204</v>
      </c>
      <c r="D161" s="53" t="s">
        <v>11</v>
      </c>
      <c r="E161" s="114" t="str">
        <f t="shared" si="25"/>
        <v>518</v>
      </c>
      <c r="F161" s="53" t="s">
        <v>246</v>
      </c>
      <c r="G161" s="53" t="s">
        <v>24</v>
      </c>
      <c r="H161" s="127">
        <v>0</v>
      </c>
      <c r="I161" s="127">
        <v>0</v>
      </c>
      <c r="J161" s="121">
        <v>0</v>
      </c>
      <c r="K161" s="116" t="e">
        <f t="shared" si="22"/>
        <v>#DIV/0!</v>
      </c>
      <c r="L161" s="139"/>
      <c r="M161" s="140"/>
      <c r="N161" s="140"/>
    </row>
    <row r="162" spans="1:14" ht="36" customHeight="1">
      <c r="A162" s="165" t="s">
        <v>144</v>
      </c>
      <c r="B162" s="45" t="s">
        <v>5</v>
      </c>
      <c r="C162" s="118" t="s">
        <v>162</v>
      </c>
      <c r="D162" s="73" t="s">
        <v>50</v>
      </c>
      <c r="E162" s="48" t="str">
        <f t="shared" si="25"/>
        <v>518</v>
      </c>
      <c r="F162" s="53" t="s">
        <v>247</v>
      </c>
      <c r="G162" s="53"/>
      <c r="H162" s="127">
        <f aca="true" t="shared" si="30" ref="H162:J163">H163</f>
        <v>0</v>
      </c>
      <c r="I162" s="127">
        <f t="shared" si="30"/>
        <v>22337.65</v>
      </c>
      <c r="J162" s="127">
        <f t="shared" si="30"/>
        <v>22337.65</v>
      </c>
      <c r="K162" s="116">
        <f t="shared" si="22"/>
        <v>100</v>
      </c>
      <c r="L162" s="139"/>
      <c r="M162" s="140"/>
      <c r="N162" s="140"/>
    </row>
    <row r="163" spans="1:14" ht="26.25" customHeight="1">
      <c r="A163" s="125" t="s">
        <v>145</v>
      </c>
      <c r="B163" s="45" t="s">
        <v>5</v>
      </c>
      <c r="C163" s="118" t="s">
        <v>162</v>
      </c>
      <c r="D163" s="73" t="s">
        <v>50</v>
      </c>
      <c r="E163" s="48" t="str">
        <f t="shared" si="25"/>
        <v>518</v>
      </c>
      <c r="F163" s="53" t="s">
        <v>247</v>
      </c>
      <c r="G163" s="53" t="s">
        <v>28</v>
      </c>
      <c r="H163" s="127">
        <f t="shared" si="30"/>
        <v>0</v>
      </c>
      <c r="I163" s="127">
        <f t="shared" si="30"/>
        <v>22337.65</v>
      </c>
      <c r="J163" s="127">
        <f t="shared" si="30"/>
        <v>22337.65</v>
      </c>
      <c r="K163" s="116">
        <f t="shared" si="22"/>
        <v>100</v>
      </c>
      <c r="L163" s="139"/>
      <c r="M163" s="140"/>
      <c r="N163" s="140"/>
    </row>
    <row r="164" spans="1:14" ht="26.25" customHeight="1">
      <c r="A164" s="133" t="s">
        <v>146</v>
      </c>
      <c r="B164" s="45" t="s">
        <v>5</v>
      </c>
      <c r="C164" s="118" t="s">
        <v>162</v>
      </c>
      <c r="D164" s="73" t="s">
        <v>50</v>
      </c>
      <c r="E164" s="48" t="str">
        <f aca="true" t="shared" si="31" ref="E164:E172">E83</f>
        <v>518</v>
      </c>
      <c r="F164" s="53" t="s">
        <v>247</v>
      </c>
      <c r="G164" s="53" t="s">
        <v>56</v>
      </c>
      <c r="H164" s="116">
        <f>'прил 3'!G130</f>
        <v>0</v>
      </c>
      <c r="I164" s="116">
        <f>'прил 3'!H130</f>
        <v>22337.65</v>
      </c>
      <c r="J164" s="116">
        <f>'прил 3'!I130</f>
        <v>22337.65</v>
      </c>
      <c r="K164" s="116">
        <f t="shared" si="22"/>
        <v>100</v>
      </c>
      <c r="L164" s="139"/>
      <c r="M164" s="140"/>
      <c r="N164" s="140"/>
    </row>
    <row r="165" spans="1:14" ht="26.25" customHeight="1" hidden="1">
      <c r="A165" s="165" t="s">
        <v>213</v>
      </c>
      <c r="B165" s="45" t="s">
        <v>5</v>
      </c>
      <c r="C165" s="118" t="s">
        <v>162</v>
      </c>
      <c r="D165" s="73" t="s">
        <v>50</v>
      </c>
      <c r="E165" s="48" t="str">
        <f t="shared" si="31"/>
        <v>518</v>
      </c>
      <c r="F165" s="53" t="s">
        <v>226</v>
      </c>
      <c r="G165" s="53"/>
      <c r="H165" s="127">
        <v>0</v>
      </c>
      <c r="I165" s="127">
        <v>0</v>
      </c>
      <c r="J165" s="116">
        <f>J166</f>
        <v>0</v>
      </c>
      <c r="K165" s="116" t="e">
        <f t="shared" si="22"/>
        <v>#DIV/0!</v>
      </c>
      <c r="L165" s="139"/>
      <c r="M165" s="140"/>
      <c r="N165" s="140"/>
    </row>
    <row r="166" spans="1:14" ht="26.25" customHeight="1" hidden="1">
      <c r="A166" s="125" t="s">
        <v>170</v>
      </c>
      <c r="B166" s="45" t="s">
        <v>5</v>
      </c>
      <c r="C166" s="118" t="s">
        <v>162</v>
      </c>
      <c r="D166" s="73" t="s">
        <v>50</v>
      </c>
      <c r="E166" s="48" t="str">
        <f t="shared" si="31"/>
        <v>518</v>
      </c>
      <c r="F166" s="53" t="s">
        <v>226</v>
      </c>
      <c r="G166" s="53" t="s">
        <v>23</v>
      </c>
      <c r="H166" s="127">
        <v>0</v>
      </c>
      <c r="I166" s="127">
        <v>0</v>
      </c>
      <c r="J166" s="116">
        <v>0</v>
      </c>
      <c r="K166" s="116" t="e">
        <f t="shared" si="22"/>
        <v>#DIV/0!</v>
      </c>
      <c r="L166" s="139"/>
      <c r="M166" s="140"/>
      <c r="N166" s="140"/>
    </row>
    <row r="167" spans="1:14" ht="26.25" customHeight="1" hidden="1">
      <c r="A167" s="133" t="s">
        <v>179</v>
      </c>
      <c r="B167" s="45" t="s">
        <v>5</v>
      </c>
      <c r="C167" s="118" t="s">
        <v>162</v>
      </c>
      <c r="D167" s="73" t="s">
        <v>50</v>
      </c>
      <c r="E167" s="48" t="str">
        <f t="shared" si="31"/>
        <v>518</v>
      </c>
      <c r="F167" s="53" t="s">
        <v>226</v>
      </c>
      <c r="G167" s="53" t="s">
        <v>24</v>
      </c>
      <c r="H167" s="127">
        <v>0</v>
      </c>
      <c r="I167" s="127">
        <v>0</v>
      </c>
      <c r="J167" s="116">
        <v>0</v>
      </c>
      <c r="K167" s="116" t="e">
        <f t="shared" si="22"/>
        <v>#DIV/0!</v>
      </c>
      <c r="L167" s="139"/>
      <c r="M167" s="140"/>
      <c r="N167" s="140"/>
    </row>
    <row r="168" spans="1:14" ht="1.5" customHeight="1" hidden="1">
      <c r="A168" s="165"/>
      <c r="B168" s="45" t="s">
        <v>5</v>
      </c>
      <c r="C168" s="118" t="s">
        <v>162</v>
      </c>
      <c r="D168" s="73" t="s">
        <v>248</v>
      </c>
      <c r="E168" s="48" t="str">
        <f t="shared" si="31"/>
        <v>518</v>
      </c>
      <c r="F168" s="53" t="s">
        <v>249</v>
      </c>
      <c r="G168" s="53"/>
      <c r="H168" s="127">
        <v>0</v>
      </c>
      <c r="I168" s="127">
        <f>I169</f>
        <v>0</v>
      </c>
      <c r="J168" s="116">
        <f>J169</f>
        <v>0</v>
      </c>
      <c r="K168" s="116" t="e">
        <f t="shared" si="22"/>
        <v>#DIV/0!</v>
      </c>
      <c r="L168" s="139"/>
      <c r="M168" s="140"/>
      <c r="N168" s="140"/>
    </row>
    <row r="169" spans="1:14" ht="26.25" customHeight="1" hidden="1">
      <c r="A169" s="125" t="s">
        <v>170</v>
      </c>
      <c r="B169" s="45" t="s">
        <v>5</v>
      </c>
      <c r="C169" s="118" t="s">
        <v>162</v>
      </c>
      <c r="D169" s="73" t="s">
        <v>248</v>
      </c>
      <c r="E169" s="48" t="str">
        <f t="shared" si="31"/>
        <v>518</v>
      </c>
      <c r="F169" s="53" t="s">
        <v>249</v>
      </c>
      <c r="G169" s="53" t="s">
        <v>23</v>
      </c>
      <c r="H169" s="127">
        <v>0</v>
      </c>
      <c r="I169" s="127">
        <v>0</v>
      </c>
      <c r="J169" s="116">
        <f>J170</f>
        <v>0</v>
      </c>
      <c r="K169" s="116" t="e">
        <f t="shared" si="22"/>
        <v>#DIV/0!</v>
      </c>
      <c r="L169" s="139"/>
      <c r="M169" s="140"/>
      <c r="N169" s="140"/>
    </row>
    <row r="170" spans="1:14" ht="26.25" customHeight="1" hidden="1">
      <c r="A170" s="133" t="s">
        <v>179</v>
      </c>
      <c r="B170" s="45" t="s">
        <v>5</v>
      </c>
      <c r="C170" s="118" t="s">
        <v>162</v>
      </c>
      <c r="D170" s="73" t="s">
        <v>248</v>
      </c>
      <c r="E170" s="48" t="str">
        <f t="shared" si="31"/>
        <v>518</v>
      </c>
      <c r="F170" s="53" t="s">
        <v>249</v>
      </c>
      <c r="G170" s="53" t="s">
        <v>24</v>
      </c>
      <c r="H170" s="127">
        <v>0</v>
      </c>
      <c r="I170" s="127">
        <v>0</v>
      </c>
      <c r="J170" s="116">
        <v>0</v>
      </c>
      <c r="K170" s="116" t="e">
        <f t="shared" si="22"/>
        <v>#DIV/0!</v>
      </c>
      <c r="L170" s="139"/>
      <c r="M170" s="140"/>
      <c r="N170" s="140"/>
    </row>
    <row r="171" spans="1:14" ht="1.5" customHeight="1" hidden="1">
      <c r="A171" s="133" t="s">
        <v>250</v>
      </c>
      <c r="B171" s="45" t="s">
        <v>5</v>
      </c>
      <c r="C171" s="118" t="s">
        <v>162</v>
      </c>
      <c r="D171" s="73" t="s">
        <v>251</v>
      </c>
      <c r="E171" s="48" t="str">
        <f t="shared" si="31"/>
        <v>518</v>
      </c>
      <c r="F171" s="53" t="s">
        <v>252</v>
      </c>
      <c r="G171" s="53"/>
      <c r="H171" s="127">
        <v>0</v>
      </c>
      <c r="I171" s="127">
        <v>0</v>
      </c>
      <c r="J171" s="116">
        <v>0</v>
      </c>
      <c r="K171" s="116" t="e">
        <f t="shared" si="22"/>
        <v>#DIV/0!</v>
      </c>
      <c r="L171" s="139"/>
      <c r="M171" s="140"/>
      <c r="N171" s="140"/>
    </row>
    <row r="172" spans="1:14" ht="26.25" customHeight="1" hidden="1">
      <c r="A172" s="125" t="s">
        <v>170</v>
      </c>
      <c r="B172" s="45" t="s">
        <v>5</v>
      </c>
      <c r="C172" s="118" t="s">
        <v>162</v>
      </c>
      <c r="D172" s="73" t="s">
        <v>251</v>
      </c>
      <c r="E172" s="48" t="str">
        <f t="shared" si="31"/>
        <v>518</v>
      </c>
      <c r="F172" s="53" t="s">
        <v>252</v>
      </c>
      <c r="G172" s="53" t="s">
        <v>23</v>
      </c>
      <c r="H172" s="127">
        <v>0</v>
      </c>
      <c r="I172" s="127">
        <v>0</v>
      </c>
      <c r="J172" s="116">
        <v>0</v>
      </c>
      <c r="K172" s="116" t="e">
        <f t="shared" si="22"/>
        <v>#DIV/0!</v>
      </c>
      <c r="L172" s="139"/>
      <c r="M172" s="140"/>
      <c r="N172" s="140"/>
    </row>
    <row r="173" spans="1:14" ht="31.5" customHeight="1" hidden="1">
      <c r="A173" s="133" t="s">
        <v>179</v>
      </c>
      <c r="B173" s="45" t="s">
        <v>5</v>
      </c>
      <c r="C173" s="118" t="s">
        <v>162</v>
      </c>
      <c r="D173" s="73" t="s">
        <v>251</v>
      </c>
      <c r="E173" s="48" t="str">
        <f>E33</f>
        <v>518</v>
      </c>
      <c r="F173" s="53" t="s">
        <v>252</v>
      </c>
      <c r="G173" s="53" t="s">
        <v>94</v>
      </c>
      <c r="H173" s="121">
        <v>0</v>
      </c>
      <c r="I173" s="127">
        <v>0</v>
      </c>
      <c r="J173" s="116">
        <v>0</v>
      </c>
      <c r="K173" s="116" t="e">
        <f t="shared" si="22"/>
        <v>#DIV/0!</v>
      </c>
      <c r="L173" s="139"/>
      <c r="M173" s="140"/>
      <c r="N173" s="140"/>
    </row>
    <row r="174" spans="1:14" ht="26.25" customHeight="1">
      <c r="A174" s="166" t="s">
        <v>253</v>
      </c>
      <c r="B174" s="167" t="s">
        <v>181</v>
      </c>
      <c r="C174" s="167"/>
      <c r="D174" s="168"/>
      <c r="E174" s="167" t="str">
        <f>E34</f>
        <v>518</v>
      </c>
      <c r="F174" s="168"/>
      <c r="G174" s="168"/>
      <c r="H174" s="169">
        <f>H175</f>
        <v>5000</v>
      </c>
      <c r="I174" s="169">
        <f aca="true" t="shared" si="32" ref="I174:J176">I175</f>
        <v>5000</v>
      </c>
      <c r="J174" s="169">
        <f t="shared" si="32"/>
        <v>0</v>
      </c>
      <c r="K174" s="169">
        <f t="shared" si="22"/>
        <v>0</v>
      </c>
      <c r="L174" s="139"/>
      <c r="M174" s="140"/>
      <c r="N174" s="140"/>
    </row>
    <row r="175" spans="1:14" ht="26.25" customHeight="1">
      <c r="A175" s="170" t="s">
        <v>254</v>
      </c>
      <c r="B175" s="56" t="s">
        <v>181</v>
      </c>
      <c r="C175" s="56" t="s">
        <v>204</v>
      </c>
      <c r="D175" s="53" t="s">
        <v>11</v>
      </c>
      <c r="E175" s="114" t="str">
        <f>E35</f>
        <v>518</v>
      </c>
      <c r="F175" s="53" t="s">
        <v>255</v>
      </c>
      <c r="G175" s="53"/>
      <c r="H175" s="127">
        <f>H176</f>
        <v>5000</v>
      </c>
      <c r="I175" s="127">
        <f t="shared" si="32"/>
        <v>5000</v>
      </c>
      <c r="J175" s="127">
        <f t="shared" si="32"/>
        <v>0</v>
      </c>
      <c r="K175" s="116">
        <f t="shared" si="22"/>
        <v>0</v>
      </c>
      <c r="L175" s="139"/>
      <c r="M175" s="140"/>
      <c r="N175" s="140"/>
    </row>
    <row r="176" spans="1:14" ht="26.25" customHeight="1">
      <c r="A176" s="170" t="s">
        <v>27</v>
      </c>
      <c r="B176" s="56" t="s">
        <v>181</v>
      </c>
      <c r="C176" s="56" t="s">
        <v>204</v>
      </c>
      <c r="D176" s="53" t="s">
        <v>11</v>
      </c>
      <c r="E176" s="114" t="str">
        <f>E36</f>
        <v>518</v>
      </c>
      <c r="F176" s="53" t="s">
        <v>255</v>
      </c>
      <c r="G176" s="53" t="s">
        <v>28</v>
      </c>
      <c r="H176" s="127">
        <f>H177</f>
        <v>5000</v>
      </c>
      <c r="I176" s="127">
        <f t="shared" si="32"/>
        <v>5000</v>
      </c>
      <c r="J176" s="127">
        <f t="shared" si="32"/>
        <v>0</v>
      </c>
      <c r="K176" s="116">
        <f t="shared" si="22"/>
        <v>0</v>
      </c>
      <c r="L176" s="139"/>
      <c r="M176" s="140"/>
      <c r="N176" s="140"/>
    </row>
    <row r="177" spans="1:14" ht="26.25" customHeight="1">
      <c r="A177" s="170" t="s">
        <v>109</v>
      </c>
      <c r="B177" s="56" t="s">
        <v>181</v>
      </c>
      <c r="C177" s="56" t="s">
        <v>204</v>
      </c>
      <c r="D177" s="53" t="s">
        <v>11</v>
      </c>
      <c r="E177" s="114" t="str">
        <f>E37</f>
        <v>518</v>
      </c>
      <c r="F177" s="53" t="s">
        <v>255</v>
      </c>
      <c r="G177" s="53" t="s">
        <v>110</v>
      </c>
      <c r="H177" s="121">
        <f>'прил 3'!G37</f>
        <v>5000</v>
      </c>
      <c r="I177" s="121">
        <f>'прил 3'!H37</f>
        <v>5000</v>
      </c>
      <c r="J177" s="121">
        <f>'прил 3'!I37</f>
        <v>0</v>
      </c>
      <c r="K177" s="116">
        <f t="shared" si="22"/>
        <v>0</v>
      </c>
      <c r="L177" s="139"/>
      <c r="M177" s="140"/>
      <c r="N177" s="140"/>
    </row>
    <row r="178" spans="1:14" ht="18.75" customHeight="1">
      <c r="A178" s="79" t="s">
        <v>14</v>
      </c>
      <c r="B178" s="171"/>
      <c r="C178" s="171"/>
      <c r="D178" s="171"/>
      <c r="E178" s="171"/>
      <c r="F178" s="171"/>
      <c r="G178" s="171"/>
      <c r="H178" s="172">
        <f>H15+H174</f>
        <v>2540392.94</v>
      </c>
      <c r="I178" s="172">
        <f>I15+I174</f>
        <v>3991994.0500000003</v>
      </c>
      <c r="J178" s="172">
        <f>J15+J174</f>
        <v>2646980.4099999997</v>
      </c>
      <c r="K178" s="173">
        <f t="shared" si="22"/>
        <v>66.30722332865199</v>
      </c>
      <c r="L178" s="174" t="e">
        <f>L15+#REF!+L76+#REF!+L67+#REF!+L40+L157+L152</f>
        <v>#REF!</v>
      </c>
      <c r="M178" s="174" t="e">
        <f>M15+#REF!+M76+#REF!+M67+#REF!+M40+M157+M152</f>
        <v>#REF!</v>
      </c>
      <c r="N178" s="174" t="e">
        <f>N15+#REF!+N76+#REF!+N67+#REF!+N40+N157+N152</f>
        <v>#REF!</v>
      </c>
    </row>
    <row r="179" ht="12.75" customHeight="1">
      <c r="L179" s="24"/>
    </row>
    <row r="180" ht="12.75" customHeight="1">
      <c r="L180" s="26"/>
    </row>
    <row r="181" spans="10:12" ht="14.25" customHeight="1">
      <c r="J181" s="24"/>
      <c r="L181" s="24"/>
    </row>
    <row r="182" ht="15" customHeight="1"/>
    <row r="183" ht="16.5" customHeight="1"/>
  </sheetData>
  <sheetProtection/>
  <mergeCells count="14">
    <mergeCell ref="A5:L5"/>
    <mergeCell ref="A7:M7"/>
    <mergeCell ref="A1:N1"/>
    <mergeCell ref="A2:N2"/>
    <mergeCell ref="A3:N3"/>
    <mergeCell ref="A4:N4"/>
    <mergeCell ref="N10:N11"/>
    <mergeCell ref="A8:L8"/>
    <mergeCell ref="H10:H11"/>
    <mergeCell ref="I10:I11"/>
    <mergeCell ref="J10:J11"/>
    <mergeCell ref="K10:K11"/>
    <mergeCell ref="L10:L11"/>
    <mergeCell ref="M10:M11"/>
  </mergeCells>
  <printOptions horizontalCentered="1"/>
  <pageMargins left="0.1968503937007874" right="0" top="0" bottom="0" header="0.511811023622047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 Вера Семёновна</dc:creator>
  <cp:keywords/>
  <dc:description/>
  <cp:lastModifiedBy>user</cp:lastModifiedBy>
  <cp:lastPrinted>2023-10-27T06:15:10Z</cp:lastPrinted>
  <dcterms:created xsi:type="dcterms:W3CDTF">2004-11-15T06:31:58Z</dcterms:created>
  <dcterms:modified xsi:type="dcterms:W3CDTF">2023-10-27T06:15:15Z</dcterms:modified>
  <cp:category/>
  <cp:version/>
  <cp:contentType/>
  <cp:contentStatus/>
</cp:coreProperties>
</file>