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05" yWindow="225" windowWidth="9135" windowHeight="8520" tabRatio="561" activeTab="0"/>
  </bookViews>
  <sheets>
    <sheet name="прил 3" sheetId="1" r:id="rId1"/>
    <sheet name="прил 4" sheetId="2" r:id="rId2"/>
  </sheets>
  <definedNames>
    <definedName name="_xlnm.Print_Area" localSheetId="1">'прил 4'!$A$1:$M$179</definedName>
  </definedNames>
  <calcPr fullCalcOnLoad="1"/>
</workbook>
</file>

<file path=xl/sharedStrings.xml><?xml version="1.0" encoding="utf-8"?>
<sst xmlns="http://schemas.openxmlformats.org/spreadsheetml/2006/main" count="1618" uniqueCount="261">
  <si>
    <t>Наименование</t>
  </si>
  <si>
    <t>Рз</t>
  </si>
  <si>
    <t>Пр</t>
  </si>
  <si>
    <t>ЦСР</t>
  </si>
  <si>
    <t>ВР</t>
  </si>
  <si>
    <t>01</t>
  </si>
  <si>
    <t>02</t>
  </si>
  <si>
    <t>04</t>
  </si>
  <si>
    <t>000</t>
  </si>
  <si>
    <t>05</t>
  </si>
  <si>
    <t>03</t>
  </si>
  <si>
    <t>00</t>
  </si>
  <si>
    <t>Руководство и управление в сфере установленных функций</t>
  </si>
  <si>
    <t>0000000</t>
  </si>
  <si>
    <t>ИТОГО РАСХОДОВ</t>
  </si>
  <si>
    <t>ФУНКЦИОНИРОВАНИЕ ЗАКОНОДАТЕЛЬНЫХ (ПРЕДСТАВИТЕЛЬНЫХ) ОРГАНОВ ГОСУДАРСТВЕННОЙ ВЛАСТИ И МЕСТНОГО САМОУПРАВЛЕНИЯ</t>
  </si>
  <si>
    <t>6000200</t>
  </si>
  <si>
    <t>6000400</t>
  </si>
  <si>
    <t>Строительство и содержание автомобильных дорог и инженерных сооружений  на них в границах городских округов и поселений в рамках благоустройства</t>
  </si>
  <si>
    <t>Организация и содержание мест захоронения</t>
  </si>
  <si>
    <t>0020000</t>
  </si>
  <si>
    <t>100</t>
  </si>
  <si>
    <t>120</t>
  </si>
  <si>
    <t>200</t>
  </si>
  <si>
    <t>240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</si>
  <si>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</si>
  <si>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</si>
  <si>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Иные бюджетные ассигнования</t>
  </si>
  <si>
    <t>800</t>
  </si>
  <si>
    <t>851</t>
  </si>
  <si>
    <t>Уплата налога на имущество и земельного налога</t>
  </si>
  <si>
    <t>ОБРАЗОВАНИЕ</t>
  </si>
  <si>
    <t>Молодежная политика и оздоровление детей</t>
  </si>
  <si>
    <t>07</t>
  </si>
  <si>
    <t>600</t>
  </si>
  <si>
    <t>611</t>
  </si>
  <si>
    <t>09</t>
  </si>
  <si>
    <t>Предоставление субсидий муниципальным бюджетным автономным учреждениям и иным некоммерческим организациям</t>
  </si>
  <si>
    <t>0021200</t>
  </si>
  <si>
    <t>Другие общегосударственные вопросы</t>
  </si>
  <si>
    <t>Депутаты представительного органа муниципального образования</t>
  </si>
  <si>
    <t xml:space="preserve">        Национальная   экономика</t>
  </si>
  <si>
    <t>Дорожное хозяйство (дорожные фонды)</t>
  </si>
  <si>
    <t>12</t>
  </si>
  <si>
    <t>Другие вопросы в области национальной экономики</t>
  </si>
  <si>
    <t>Субсидия на содержание и ремонт автомобильных дорог общего пользования местного значения поселений</t>
  </si>
  <si>
    <t>540</t>
  </si>
  <si>
    <t>500</t>
  </si>
  <si>
    <t>КОММУНАЛЬНОЕ ХОЗЯЙСТВО</t>
  </si>
  <si>
    <t>Субсидии неккоммерческим организациям  (за исключением муниципальных учреждений)</t>
  </si>
  <si>
    <t>06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</si>
  <si>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</si>
  <si>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</si>
  <si>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</si>
  <si>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и оказание государственных (муниципальных) услуг (выполнение работ)</t>
  </si>
  <si>
    <t>Проведение мероприятий для детей и подростков</t>
  </si>
  <si>
    <t>850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</si>
  <si>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</si>
  <si>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</si>
  <si>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Расходы на выплату персоналу государственных (муниципальных) органов</t>
  </si>
  <si>
    <t>Закупка товаров, работ и услуг для государственных ( муниципальных) нужд</t>
  </si>
  <si>
    <t>0000000000</t>
  </si>
  <si>
    <t>Руководство и управление в сфере установленных функций органов местного самоуправления</t>
  </si>
  <si>
    <t>Членские взносы некоммерческим организациям</t>
  </si>
  <si>
    <t>Мероприятия в сфере пожарной безопасности</t>
  </si>
  <si>
    <t>Организация и обеспечение освещения улиц</t>
  </si>
  <si>
    <t>Мероприятия по благоустройству</t>
  </si>
  <si>
    <t>Обеспечение пожарной безопасности</t>
  </si>
  <si>
    <t>Мобилизационная и вневойсковая подготовка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</si>
  <si>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</si>
  <si>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</si>
  <si>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ГРБС</t>
  </si>
  <si>
    <t>Сельское хозяйство и рыболовство</t>
  </si>
  <si>
    <t>Реализация мероприятий по устойчивому развитию сельских территорий</t>
  </si>
  <si>
    <t>3</t>
  </si>
  <si>
    <t>Организация и проведение праздничных и других мероприятий по вопросам местного значения</t>
  </si>
  <si>
    <t>Эксплуатация и содержания имущества казны муниципального образования</t>
  </si>
  <si>
    <t>7000083270</t>
  </si>
  <si>
    <t>830</t>
  </si>
  <si>
    <t>Исполнение исковых требований на основании вступивших в законную силу судебных актов, обязательств бюджета</t>
  </si>
  <si>
    <t>Иные бюджетные асигнования</t>
  </si>
  <si>
    <t>Исполнение судебных актов</t>
  </si>
  <si>
    <t>Сумма на 2019 год</t>
  </si>
  <si>
    <t>Сумма на 2020 год</t>
  </si>
  <si>
    <t>Сумма на 2021 год</t>
  </si>
  <si>
    <t>Физическая культура и спорт</t>
  </si>
  <si>
    <t>Массовый спорт</t>
  </si>
  <si>
    <t>11</t>
  </si>
  <si>
    <t>7000082530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</si>
  <si>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</si>
  <si>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244</t>
  </si>
  <si>
    <t>Водное хозяйство</t>
  </si>
  <si>
    <t>Благоустройство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</si>
  <si>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</si>
  <si>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</si>
  <si>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</si>
  <si>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</si>
  <si>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</si>
  <si>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Резервный фонд местной администрации</t>
  </si>
  <si>
    <t>Резервные средства</t>
  </si>
  <si>
    <t>870</t>
  </si>
  <si>
    <t>Резервные фонды</t>
  </si>
  <si>
    <t>01 4 11 51180</t>
  </si>
  <si>
    <t>70 0 00 83030</t>
  </si>
  <si>
    <t xml:space="preserve">                     </t>
  </si>
  <si>
    <t>0141983310</t>
  </si>
  <si>
    <t>Мероприятия в сфере архитектуры и градостроительства</t>
  </si>
  <si>
    <t>Быховская сельская администрация Комаричского района Брянской области</t>
  </si>
  <si>
    <t>852</t>
  </si>
  <si>
    <t>Уплата налогов,сборову и иных обязательных платежей</t>
  </si>
  <si>
    <t>853</t>
  </si>
  <si>
    <t>Уплата налогов, сборов и иных обязательных платежей</t>
  </si>
  <si>
    <t>01 4 01 80020</t>
  </si>
  <si>
    <t>01 4 01 80040</t>
  </si>
  <si>
    <t>01 4 01 51180</t>
  </si>
  <si>
    <t>01 4 03 83300</t>
  </si>
  <si>
    <t>01 4 04 81610</t>
  </si>
  <si>
    <t>01 4 06 81710</t>
  </si>
  <si>
    <t>0140681710</t>
  </si>
  <si>
    <t>0 14068710</t>
  </si>
  <si>
    <t>01 4 03 81140</t>
  </si>
  <si>
    <t>01 4 02 81410</t>
  </si>
  <si>
    <t>01 4 02 80920</t>
  </si>
  <si>
    <t>01 4 02 83360</t>
  </si>
  <si>
    <t xml:space="preserve">  Уплата налогов, сборов и иных обязательных платежей</t>
  </si>
  <si>
    <t xml:space="preserve">  Иные бюджетные ассигнования</t>
  </si>
  <si>
    <t xml:space="preserve">  Уплата налогов, сборов и иных платежей</t>
  </si>
  <si>
    <t>(рублей)</t>
  </si>
  <si>
    <t>рублей</t>
  </si>
  <si>
    <t>МП</t>
  </si>
  <si>
    <t>ППМП</t>
  </si>
  <si>
    <t>ОМ</t>
  </si>
  <si>
    <t>НР</t>
  </si>
  <si>
    <t>2</t>
  </si>
  <si>
    <t>ПРОГРАММНАЯ ДЕЯТЕЛЬНОСТЬ</t>
  </si>
  <si>
    <t>00000</t>
  </si>
  <si>
    <t>4</t>
  </si>
  <si>
    <t>518</t>
  </si>
  <si>
    <t>Обеспечение деятельности главы муниципального образования</t>
  </si>
  <si>
    <t>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</si>
  <si>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</si>
  <si>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</si>
  <si>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 местного самоуправления 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</si>
  <si>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</si>
  <si>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государственных(муниципальных) нужд</t>
  </si>
  <si>
    <t>Прочая закупка товаров, работ и услуг для обеспечения  государственных(муниципальных) нужд</t>
  </si>
  <si>
    <t>51180</t>
  </si>
  <si>
    <t>Программа  национальная безопасность и правоохранительная деятельность</t>
  </si>
  <si>
    <t>81410</t>
  </si>
  <si>
    <t>Комплексное развитие системы инфраструктуры МО "Краснорогское сельское поселение" на 2015-2020 годы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</si>
  <si>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</si>
  <si>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83710</t>
  </si>
  <si>
    <t>Иные закупки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</si>
  <si>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</si>
  <si>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70</t>
  </si>
  <si>
    <t>Организация и проведения выборов и референдумов</t>
  </si>
  <si>
    <t>80060</t>
  </si>
  <si>
    <t>Межбюджетные трансферты</t>
  </si>
  <si>
    <t>Иные межбюджетные трансферты</t>
  </si>
  <si>
    <t>880</t>
  </si>
  <si>
    <t>Оценка недвижимости, признание прав и регулирование отношений по государственной и муниципальной собственности</t>
  </si>
  <si>
    <t>Оценка имущества, признание прав и регулирование отношений муниципальной собственности</t>
  </si>
  <si>
    <t>80900</t>
  </si>
  <si>
    <t>Прочая закупка товаров, работ и услуг для обеспечения государственных (муниципальных) нужд</t>
  </si>
  <si>
    <t>81140</t>
  </si>
  <si>
    <t>Эксплуатация и содержание имущества казны муниципального образования</t>
  </si>
  <si>
    <t>80920</t>
  </si>
  <si>
    <t>Социальная политика</t>
  </si>
  <si>
    <t>13</t>
  </si>
  <si>
    <t>Выплаты муниципальных пенсий (доплата к государственным пенсиям)</t>
  </si>
  <si>
    <t>82450</t>
  </si>
  <si>
    <t>14</t>
  </si>
  <si>
    <t>Содержание, текущий и капитальный ремонт и обеспечение безопасности гидротехнических сооружений</t>
  </si>
  <si>
    <t>83300</t>
  </si>
  <si>
    <t>0</t>
  </si>
  <si>
    <t>523</t>
  </si>
  <si>
    <t>L5670</t>
  </si>
  <si>
    <t>81610</t>
  </si>
  <si>
    <t>19060</t>
  </si>
  <si>
    <t>17420</t>
  </si>
  <si>
    <t>Уплата взносов на капитальный ремонт многоквартирных домов за объекты муниципальной казны и имущества,закрепленного за органами местного самоуправления</t>
  </si>
  <si>
    <t>08</t>
  </si>
  <si>
    <t>Уплата иных платежей</t>
  </si>
  <si>
    <t>10</t>
  </si>
  <si>
    <t>Поддержка коммунального хозяйства</t>
  </si>
  <si>
    <t>Мероприятия в области коммунального хозяйства</t>
  </si>
  <si>
    <t>11430</t>
  </si>
  <si>
    <t>15</t>
  </si>
  <si>
    <t>16</t>
  </si>
  <si>
    <t>17</t>
  </si>
  <si>
    <t>83270</t>
  </si>
  <si>
    <t>81690</t>
  </si>
  <si>
    <t>19020</t>
  </si>
  <si>
    <t>Организация и содержание мест захоронения (кладбищ)</t>
  </si>
  <si>
    <t>81710</t>
  </si>
  <si>
    <t>Закупка товаров, работ и услуг для обеспечения государственных (муниципальных) нужд</t>
  </si>
  <si>
    <t>Иные закупки товаров, рабрт и услуг для обеспечения государственных (муниципальных) нужд</t>
  </si>
  <si>
    <t>81730</t>
  </si>
  <si>
    <t>19040</t>
  </si>
  <si>
    <t>Субсидии юридическим лицам (кроме государственных учреждений) и физическим лицам-производителям товаров, работ, услуг</t>
  </si>
  <si>
    <t>810</t>
  </si>
  <si>
    <t>Проведение мероприятий для детей и молодежи</t>
  </si>
  <si>
    <t>Культура, кинематография</t>
  </si>
  <si>
    <t>Культура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</si>
  <si>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</si>
  <si>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</si>
  <si>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11460</t>
  </si>
  <si>
    <t>Иные межбюджетные трансферты.</t>
  </si>
  <si>
    <t>Субвенция бюджетам поселений на оплату жилищно-коммунальных услуг отдельным категориям граждан</t>
  </si>
  <si>
    <t>14210</t>
  </si>
  <si>
    <t>Пособия,компенсации и иные социальные выплаты гражданам,кроме публичных нормативных обязательств</t>
  </si>
  <si>
    <t>321</t>
  </si>
  <si>
    <t xml:space="preserve">Физическая культура </t>
  </si>
  <si>
    <t>80080</t>
  </si>
  <si>
    <t>82530</t>
  </si>
  <si>
    <t>83360</t>
  </si>
  <si>
    <t>19</t>
  </si>
  <si>
    <t>S5873</t>
  </si>
  <si>
    <t>Прочая закупка товаров,работ и услуг</t>
  </si>
  <si>
    <t>21</t>
  </si>
  <si>
    <t>83310</t>
  </si>
  <si>
    <t>Непрограммная часть бюджета</t>
  </si>
  <si>
    <t>Резервные фонды местных администраций</t>
  </si>
  <si>
    <t>83030</t>
  </si>
  <si>
    <t xml:space="preserve"> Уплата членских взносов некомерческим организациям</t>
  </si>
  <si>
    <t>"О бюджете Быховского сельского поселения на 2024 год и на</t>
  </si>
  <si>
    <t>плановый период  2025 и 2026 годов"</t>
  </si>
  <si>
    <t>Приложение №3</t>
  </si>
  <si>
    <t xml:space="preserve">к решению Быховского сельского Совета народных депутатов </t>
  </si>
  <si>
    <t>от ___.12.2023 года № 4 -</t>
  </si>
  <si>
    <t>на 2024 год</t>
  </si>
  <si>
    <t>на 2026 год</t>
  </si>
  <si>
    <t>на 2025 год</t>
  </si>
  <si>
    <t xml:space="preserve"> </t>
  </si>
  <si>
    <t>00 0 00 00000</t>
  </si>
  <si>
    <t>Условно утвержденные расходы</t>
  </si>
  <si>
    <t xml:space="preserve">70 0 00 80080 </t>
  </si>
  <si>
    <t>01 4 04 81690</t>
  </si>
  <si>
    <t>01 4 05 81690</t>
  </si>
  <si>
    <t>01 4 05 81710</t>
  </si>
  <si>
    <t>01 4 05 81730</t>
  </si>
  <si>
    <t>01 4 05 83360</t>
  </si>
  <si>
    <t>поменять местами кбк, если будет план</t>
  </si>
  <si>
    <t>Обеспечение сохранности автомобильных дорог местного значения и условий безопасного движения по ним</t>
  </si>
  <si>
    <t>Приложение №4</t>
  </si>
  <si>
    <t xml:space="preserve"> и на плановый  период 2025 и 2026 годов  от ___.12.2023 года № 4-  </t>
  </si>
  <si>
    <t>Реализация отдельных полномочий Быховского сельского поселения  Комаричского муниципального района Брянской области на 2024 год и на плановый период 2025 и 2026 годов</t>
  </si>
  <si>
    <t>Создание условий для эффективной деятельности администрации сельского поселения</t>
  </si>
  <si>
    <t>Обеспечение эффективного управления и распоряжения муниципальным имуществом сельского поселения, рациональное его использование</t>
  </si>
  <si>
    <t>Обеспечение первичных мер пожарной безопасности в границах населенных пунктов</t>
  </si>
  <si>
    <t xml:space="preserve">Содержание дорог в границах населенных пунктов Быховского сельского поселения Комаричского муниципального района Брянской области </t>
  </si>
  <si>
    <t>Обеспечение сохранности автомобильных дорог местного значения и условий безопасности движения по ним</t>
  </si>
  <si>
    <t xml:space="preserve">Комплексное обустройство населенных пунктов, расположенных в сельской местности </t>
  </si>
  <si>
    <t>Мероприятия по благоустройству территории поселения</t>
  </si>
  <si>
    <t>0000</t>
  </si>
  <si>
    <t xml:space="preserve">  Распределение расходов  бюджета  Быховского сельского поселения Комаричского муниципального района Брянской области по целевым статьям  (муниципальным  программам и непрограммным направлениям деятельности), группам и подгруппам видов расходов  на 2024 год и на  плановый период 2025 и 2026 годов.</t>
  </si>
  <si>
    <t xml:space="preserve"> Ведомственная структура расходов бюджета Быховского сельского поселения Комаричского муниципального района Брянской области  на 2024 год и на плановый период 2025  и 2026 годов 
</t>
  </si>
  <si>
    <t xml:space="preserve">                                                                                                                  Комаричского муниципального района Брянской области  на 2024 год   </t>
  </si>
  <si>
    <t xml:space="preserve">                                                                      "О бюджете Быховского сельского поселения </t>
  </si>
  <si>
    <t xml:space="preserve">                                                                                                                   к решению Быховского  сельского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</si>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</sst>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0000000"/>
    <numFmt numFmtId="176" formatCode="000"/>
    <numFmt numFmtId="177" formatCode="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</numFmts>
  <fonts count="89">
    <font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b/>
      <sz val="8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b/>
      <u val="single"/>
      <sz val="12"/>
      <name val="Times New Roman"/>
      <family val="1"/>
    </font>
    <font>
      <sz val="8"/>
      <color indexed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b/>
      <u val="single"/>
      <sz val="10"/>
      <name val="Arial Cyr"/>
      <family val="0"/>
    </font>
    <font>
      <b/>
      <sz val="10"/>
      <color indexed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u val="single"/>
      <sz val="10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Arial Cyr"/>
      <family val="0"/>
    </font>
    <font>
      <b/>
      <sz val="10"/>
      <color indexed="36"/>
      <name val="Arial"/>
      <family val="2"/>
    </font>
    <font>
      <sz val="10"/>
      <color indexed="36"/>
      <name val="Arial Cyr"/>
      <family val="0"/>
    </font>
    <font>
      <b/>
      <i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10"/>
      <name val="Arial CYR"/>
      <family val="0"/>
    </font>
    <font>
      <b/>
      <sz val="10"/>
      <color indexed="10"/>
      <name val="Arial Cyr"/>
      <family val="2"/>
    </font>
    <font>
      <b/>
      <sz val="8"/>
      <color indexed="36"/>
      <name val="Arial"/>
      <family val="2"/>
    </font>
    <font>
      <b/>
      <sz val="11"/>
      <color indexed="36"/>
      <name val="Times New Roman"/>
      <family val="1"/>
    </font>
    <font>
      <sz val="8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Arial Cyr"/>
      <family val="0"/>
    </font>
    <font>
      <b/>
      <sz val="10"/>
      <color rgb="FF7030A0"/>
      <name val="Arial"/>
      <family val="2"/>
    </font>
    <font>
      <sz val="10"/>
      <color rgb="FF7030A0"/>
      <name val="Arial Cyr"/>
      <family val="0"/>
    </font>
    <font>
      <b/>
      <i/>
      <sz val="10"/>
      <color rgb="FF7030A0"/>
      <name val="Arial Cyr"/>
      <family val="0"/>
    </font>
    <font>
      <sz val="10"/>
      <color rgb="FF000000"/>
      <name val="Times New Roman"/>
      <family val="1"/>
    </font>
    <font>
      <b/>
      <sz val="10"/>
      <color rgb="FFFF0000"/>
      <name val="Arial CYR"/>
      <family val="0"/>
    </font>
    <font>
      <b/>
      <sz val="10"/>
      <color rgb="FFFF0000"/>
      <name val="Arial Cyr"/>
      <family val="2"/>
    </font>
    <font>
      <b/>
      <sz val="8"/>
      <color rgb="FF7030A0"/>
      <name val="Arial"/>
      <family val="2"/>
    </font>
    <font>
      <b/>
      <sz val="11"/>
      <color rgb="FF7030A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 Cyr"/>
      <family val="0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0" borderId="1">
      <alignment horizontal="left" wrapText="1"/>
      <protection/>
    </xf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2" applyNumberFormat="0" applyAlignment="0" applyProtection="0"/>
    <xf numFmtId="0" fontId="61" fillId="26" borderId="3" applyNumberFormat="0" applyAlignment="0" applyProtection="0"/>
    <xf numFmtId="0" fontId="62" fillId="26" borderId="2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27" borderId="8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74" fillId="0" borderId="10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 quotePrefix="1">
      <alignment horizontal="center"/>
    </xf>
    <xf numFmtId="49" fontId="8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9" fontId="77" fillId="0" borderId="15" xfId="0" applyNumberFormat="1" applyFont="1" applyBorder="1" applyAlignment="1">
      <alignment horizontal="center"/>
    </xf>
    <xf numFmtId="49" fontId="78" fillId="0" borderId="15" xfId="0" applyNumberFormat="1" applyFont="1" applyBorder="1" applyAlignment="1">
      <alignment horizontal="center"/>
    </xf>
    <xf numFmtId="4" fontId="77" fillId="0" borderId="15" xfId="0" applyNumberFormat="1" applyFont="1" applyBorder="1" applyAlignment="1">
      <alignment horizontal="right"/>
    </xf>
    <xf numFmtId="4" fontId="79" fillId="0" borderId="15" xfId="0" applyNumberFormat="1" applyFont="1" applyBorder="1" applyAlignment="1">
      <alignment horizontal="right"/>
    </xf>
    <xf numFmtId="0" fontId="11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49" fontId="3" fillId="0" borderId="15" xfId="0" applyNumberFormat="1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49" fontId="0" fillId="0" borderId="15" xfId="0" applyNumberFormat="1" applyFont="1" applyBorder="1" applyAlignment="1" quotePrefix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49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wrapText="1"/>
    </xf>
    <xf numFmtId="0" fontId="77" fillId="0" borderId="15" xfId="0" applyFont="1" applyBorder="1" applyAlignment="1" quotePrefix="1">
      <alignment horizontal="center"/>
    </xf>
    <xf numFmtId="0" fontId="77" fillId="0" borderId="15" xfId="0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0" fillId="0" borderId="15" xfId="0" applyFont="1" applyBorder="1" applyAlignment="1" quotePrefix="1">
      <alignment horizontal="center"/>
    </xf>
    <xf numFmtId="0" fontId="3" fillId="0" borderId="15" xfId="0" applyFont="1" applyBorder="1" applyAlignment="1">
      <alignment horizontal="left" wrapText="1"/>
    </xf>
    <xf numFmtId="49" fontId="79" fillId="0" borderId="15" xfId="0" applyNumberFormat="1" applyFont="1" applyBorder="1" applyAlignment="1">
      <alignment horizontal="center"/>
    </xf>
    <xf numFmtId="49" fontId="77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 horizontal="center" wrapText="1"/>
    </xf>
    <xf numFmtId="49" fontId="0" fillId="0" borderId="15" xfId="0" applyNumberFormat="1" applyFont="1" applyBorder="1" applyAlignment="1" quotePrefix="1">
      <alignment horizontal="center"/>
    </xf>
    <xf numFmtId="49" fontId="0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77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79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horizontal="center" wrapText="1"/>
    </xf>
    <xf numFmtId="49" fontId="15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Continuous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right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9" fontId="80" fillId="0" borderId="15" xfId="0" applyNumberFormat="1" applyFont="1" applyBorder="1" applyAlignment="1">
      <alignment horizontal="center"/>
    </xf>
    <xf numFmtId="4" fontId="80" fillId="0" borderId="1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4" fontId="0" fillId="0" borderId="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9" fontId="0" fillId="0" borderId="15" xfId="0" applyNumberFormat="1" applyFont="1" applyBorder="1" applyAlignment="1" quotePrefix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49" fontId="17" fillId="0" borderId="15" xfId="0" applyNumberFormat="1" applyFont="1" applyBorder="1" applyAlignment="1">
      <alignment horizontal="center"/>
    </xf>
    <xf numFmtId="49" fontId="17" fillId="32" borderId="15" xfId="0" applyNumberFormat="1" applyFont="1" applyFill="1" applyBorder="1" applyAlignment="1">
      <alignment horizontal="center" shrinkToFit="1"/>
    </xf>
    <xf numFmtId="49" fontId="0" fillId="32" borderId="15" xfId="0" applyNumberFormat="1" applyFont="1" applyFill="1" applyBorder="1" applyAlignment="1">
      <alignment horizontal="center" shrinkToFit="1"/>
    </xf>
    <xf numFmtId="49" fontId="3" fillId="32" borderId="15" xfId="0" applyNumberFormat="1" applyFont="1" applyFill="1" applyBorder="1" applyAlignment="1">
      <alignment horizontal="center" shrinkToFit="1"/>
    </xf>
    <xf numFmtId="4" fontId="77" fillId="0" borderId="15" xfId="0" applyNumberFormat="1" applyFont="1" applyBorder="1" applyAlignment="1">
      <alignment horizontal="center"/>
    </xf>
    <xf numFmtId="49" fontId="0" fillId="32" borderId="15" xfId="0" applyNumberFormat="1" applyFont="1" applyFill="1" applyBorder="1" applyAlignment="1">
      <alignment horizontal="center" shrinkToFit="1"/>
    </xf>
    <xf numFmtId="4" fontId="0" fillId="0" borderId="0" xfId="0" applyNumberFormat="1" applyFont="1" applyAlignment="1">
      <alignment horizontal="center"/>
    </xf>
    <xf numFmtId="0" fontId="8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 quotePrefix="1">
      <alignment horizontal="center"/>
    </xf>
    <xf numFmtId="0" fontId="3" fillId="0" borderId="15" xfId="0" applyFont="1" applyBorder="1" applyAlignment="1">
      <alignment horizontal="center" wrapText="1"/>
    </xf>
    <xf numFmtId="49" fontId="15" fillId="0" borderId="15" xfId="0" applyNumberFormat="1" applyFont="1" applyBorder="1" applyAlignment="1">
      <alignment horizontal="right"/>
    </xf>
    <xf numFmtId="49" fontId="19" fillId="0" borderId="15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 quotePrefix="1">
      <alignment horizontal="center"/>
    </xf>
    <xf numFmtId="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1" fillId="0" borderId="15" xfId="0" applyFont="1" applyBorder="1" applyAlignment="1">
      <alignment wrapText="1"/>
    </xf>
    <xf numFmtId="49" fontId="82" fillId="0" borderId="15" xfId="0" applyNumberFormat="1" applyFont="1" applyBorder="1" applyAlignment="1">
      <alignment horizontal="center"/>
    </xf>
    <xf numFmtId="49" fontId="83" fillId="0" borderId="15" xfId="0" applyNumberFormat="1" applyFont="1" applyBorder="1" applyAlignment="1">
      <alignment horizontal="center"/>
    </xf>
    <xf numFmtId="4" fontId="82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wrapText="1"/>
    </xf>
    <xf numFmtId="0" fontId="0" fillId="0" borderId="15" xfId="0" applyFont="1" applyBorder="1" applyAlignment="1">
      <alignment vertical="center"/>
    </xf>
    <xf numFmtId="4" fontId="3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6" fillId="0" borderId="15" xfId="0" applyFont="1" applyBorder="1" applyAlignment="1">
      <alignment horizontal="left" wrapText="1"/>
    </xf>
    <xf numFmtId="4" fontId="3" fillId="33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49" fontId="20" fillId="0" borderId="0" xfId="0" applyNumberFormat="1" applyFont="1" applyBorder="1" applyAlignment="1">
      <alignment horizontal="centerContinuous"/>
    </xf>
    <xf numFmtId="0" fontId="23" fillId="33" borderId="15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84" fillId="0" borderId="15" xfId="0" applyFont="1" applyBorder="1" applyAlignment="1">
      <alignment horizontal="left" wrapText="1"/>
    </xf>
    <xf numFmtId="0" fontId="12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84" fillId="0" borderId="15" xfId="0" applyFont="1" applyBorder="1" applyAlignment="1">
      <alignment wrapText="1"/>
    </xf>
    <xf numFmtId="0" fontId="78" fillId="0" borderId="15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wrapText="1"/>
    </xf>
    <xf numFmtId="0" fontId="24" fillId="0" borderId="15" xfId="0" applyFont="1" applyBorder="1" applyAlignment="1">
      <alignment horizontal="left" wrapText="1"/>
    </xf>
    <xf numFmtId="0" fontId="11" fillId="33" borderId="15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25" fillId="33" borderId="16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10" fillId="33" borderId="17" xfId="0" applyNumberFormat="1" applyFont="1" applyFill="1" applyBorder="1" applyAlignment="1">
      <alignment horizontal="left" wrapText="1"/>
    </xf>
    <xf numFmtId="0" fontId="13" fillId="0" borderId="15" xfId="0" applyFont="1" applyBorder="1" applyAlignment="1">
      <alignment/>
    </xf>
    <xf numFmtId="0" fontId="85" fillId="33" borderId="15" xfId="0" applyFont="1" applyFill="1" applyBorder="1" applyAlignment="1">
      <alignment horizontal="left" vertical="center" wrapText="1"/>
    </xf>
    <xf numFmtId="0" fontId="86" fillId="0" borderId="15" xfId="0" applyFont="1" applyBorder="1" applyAlignment="1">
      <alignment horizontal="left" wrapText="1"/>
    </xf>
    <xf numFmtId="0" fontId="87" fillId="0" borderId="15" xfId="0" applyFont="1" applyBorder="1" applyAlignment="1">
      <alignment horizontal="center" wrapText="1"/>
    </xf>
    <xf numFmtId="49" fontId="87" fillId="0" borderId="15" xfId="0" applyNumberFormat="1" applyFont="1" applyBorder="1" applyAlignment="1">
      <alignment horizontal="center"/>
    </xf>
    <xf numFmtId="49" fontId="87" fillId="0" borderId="15" xfId="0" applyNumberFormat="1" applyFont="1" applyBorder="1" applyAlignment="1">
      <alignment horizontal="center"/>
    </xf>
    <xf numFmtId="4" fontId="87" fillId="0" borderId="15" xfId="0" applyNumberFormat="1" applyFont="1" applyBorder="1" applyAlignment="1">
      <alignment horizontal="right"/>
    </xf>
    <xf numFmtId="49" fontId="80" fillId="32" borderId="15" xfId="0" applyNumberFormat="1" applyFont="1" applyFill="1" applyBorder="1" applyAlignment="1">
      <alignment horizontal="center" shrinkToFit="1"/>
    </xf>
    <xf numFmtId="49" fontId="80" fillId="0" borderId="15" xfId="0" applyNumberFormat="1" applyFont="1" applyBorder="1" applyAlignment="1" quotePrefix="1">
      <alignment horizontal="center"/>
    </xf>
    <xf numFmtId="0" fontId="26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3" fillId="0" borderId="15" xfId="0" applyNumberFormat="1" applyFont="1" applyBorder="1" applyAlignment="1">
      <alignment horizontal="left" wrapText="1"/>
    </xf>
    <xf numFmtId="0" fontId="88" fillId="0" borderId="15" xfId="0" applyFont="1" applyBorder="1" applyAlignment="1">
      <alignment horizontal="left" wrapText="1"/>
    </xf>
    <xf numFmtId="0" fontId="82" fillId="0" borderId="15" xfId="0" applyFont="1" applyBorder="1" applyAlignment="1">
      <alignment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70"/>
  <sheetViews>
    <sheetView tabSelected="1" zoomScaleSheetLayoutView="80" workbookViewId="0" topLeftCell="A5">
      <selection activeCell="A17" sqref="A17"/>
    </sheetView>
  </sheetViews>
  <sheetFormatPr defaultColWidth="9.00390625" defaultRowHeight="12.75"/>
  <cols>
    <col min="1" max="1" width="64.875" style="0" customWidth="1"/>
    <col min="2" max="2" width="5.625" style="0" customWidth="1"/>
    <col min="3" max="3" width="5.375" style="0" customWidth="1"/>
    <col min="4" max="4" width="5.125" style="0" customWidth="1"/>
    <col min="5" max="5" width="12.375" style="0" customWidth="1"/>
    <col min="6" max="6" width="5.625" style="0" customWidth="1"/>
    <col min="7" max="7" width="15.125" style="0" customWidth="1"/>
    <col min="8" max="8" width="16.125" style="0" customWidth="1"/>
    <col min="9" max="9" width="14.25390625" style="0" customWidth="1"/>
    <col min="10" max="10" width="12.875" style="16" hidden="1" customWidth="1"/>
    <col min="11" max="11" width="12.125" style="0" hidden="1" customWidth="1"/>
    <col min="12" max="12" width="12.25390625" style="0" hidden="1" customWidth="1"/>
    <col min="15" max="15" width="11.75390625" style="0" bestFit="1" customWidth="1"/>
    <col min="16" max="16" width="14.125" style="0" customWidth="1"/>
    <col min="17" max="17" width="12.75390625" style="0" customWidth="1"/>
  </cols>
  <sheetData>
    <row r="1" spans="1:12" ht="15">
      <c r="A1" s="147"/>
      <c r="B1" s="147"/>
      <c r="C1" s="147"/>
      <c r="D1" s="147"/>
      <c r="E1" s="147"/>
      <c r="F1" s="147"/>
      <c r="G1" s="147" t="s">
        <v>227</v>
      </c>
      <c r="H1" s="147"/>
      <c r="I1" s="147"/>
      <c r="J1" s="147"/>
      <c r="K1" s="147"/>
      <c r="L1" s="147"/>
    </row>
    <row r="2" spans="1:12" ht="15">
      <c r="A2" s="145"/>
      <c r="B2" s="145"/>
      <c r="C2" s="145"/>
      <c r="D2" s="145"/>
      <c r="E2" s="145"/>
      <c r="F2" s="145"/>
      <c r="G2" s="148" t="s">
        <v>228</v>
      </c>
      <c r="H2" s="145"/>
      <c r="I2" s="145"/>
      <c r="J2" s="145"/>
      <c r="K2" s="145"/>
      <c r="L2" s="145"/>
    </row>
    <row r="3" spans="1:12" ht="15">
      <c r="A3" s="145"/>
      <c r="B3" s="145"/>
      <c r="C3" s="145"/>
      <c r="D3" s="145"/>
      <c r="E3" s="145"/>
      <c r="F3" s="145"/>
      <c r="G3" s="148" t="s">
        <v>225</v>
      </c>
      <c r="H3" s="145"/>
      <c r="I3" s="145"/>
      <c r="J3" s="145"/>
      <c r="K3" s="145"/>
      <c r="L3" s="145"/>
    </row>
    <row r="4" spans="1:12" ht="15">
      <c r="A4" s="145"/>
      <c r="B4" s="145"/>
      <c r="C4" s="145"/>
      <c r="D4" s="145"/>
      <c r="E4" s="145"/>
      <c r="F4" s="145"/>
      <c r="G4" s="148" t="s">
        <v>226</v>
      </c>
      <c r="H4" s="145"/>
      <c r="I4" s="145"/>
      <c r="J4" s="145"/>
      <c r="K4" s="145"/>
      <c r="L4" s="145"/>
    </row>
    <row r="5" spans="1:12" ht="14.25" customHeight="1">
      <c r="A5" s="147"/>
      <c r="B5" s="147"/>
      <c r="C5" s="147"/>
      <c r="D5" s="147"/>
      <c r="E5" s="147"/>
      <c r="F5" s="147"/>
      <c r="G5" s="147" t="s">
        <v>229</v>
      </c>
      <c r="H5" s="147"/>
      <c r="I5" s="147"/>
      <c r="J5" s="147"/>
      <c r="K5" s="147"/>
      <c r="L5" s="147"/>
    </row>
    <row r="6" spans="1:12" ht="14.2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ht="18" customHeight="1" hidden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200"/>
      <c r="L7" s="200"/>
    </row>
    <row r="8" spans="1:12" ht="73.5" customHeight="1">
      <c r="A8" s="193" t="s">
        <v>256</v>
      </c>
      <c r="B8" s="193"/>
      <c r="C8" s="193"/>
      <c r="D8" s="193"/>
      <c r="E8" s="193"/>
      <c r="F8" s="193"/>
      <c r="G8" s="193"/>
      <c r="H8" s="193"/>
      <c r="I8" s="193"/>
      <c r="J8" s="193"/>
      <c r="K8" s="194"/>
      <c r="L8" s="194"/>
    </row>
    <row r="9" spans="1:10" ht="12.75" customHeight="1">
      <c r="A9" s="193"/>
      <c r="B9" s="193"/>
      <c r="C9" s="193"/>
      <c r="D9" s="193"/>
      <c r="E9" s="193"/>
      <c r="F9" s="193"/>
      <c r="G9" s="25"/>
      <c r="H9" s="25"/>
      <c r="I9" s="25"/>
      <c r="J9" s="25"/>
    </row>
    <row r="10" spans="1:12" ht="14.25" customHeight="1">
      <c r="A10" s="4"/>
      <c r="B10" s="4"/>
      <c r="C10" s="1"/>
      <c r="D10" s="2"/>
      <c r="E10" s="2"/>
      <c r="F10" s="3"/>
      <c r="G10" s="3"/>
      <c r="H10" s="3"/>
      <c r="I10" s="80" t="s">
        <v>127</v>
      </c>
      <c r="J10" s="197"/>
      <c r="K10" s="198"/>
      <c r="L10" s="198"/>
    </row>
    <row r="11" spans="1:12" ht="31.5" customHeight="1">
      <c r="A11" s="201" t="s">
        <v>0</v>
      </c>
      <c r="B11" s="7" t="s">
        <v>71</v>
      </c>
      <c r="C11" s="10" t="s">
        <v>1</v>
      </c>
      <c r="D11" s="11" t="s">
        <v>2</v>
      </c>
      <c r="E11" s="11" t="s">
        <v>3</v>
      </c>
      <c r="F11" s="11" t="s">
        <v>4</v>
      </c>
      <c r="G11" s="201" t="s">
        <v>230</v>
      </c>
      <c r="H11" s="201" t="s">
        <v>232</v>
      </c>
      <c r="I11" s="201" t="s">
        <v>231</v>
      </c>
      <c r="J11" s="195" t="s">
        <v>82</v>
      </c>
      <c r="K11" s="195" t="s">
        <v>83</v>
      </c>
      <c r="L11" s="195" t="s">
        <v>84</v>
      </c>
    </row>
    <row r="12" spans="1:12" ht="34.5" customHeight="1">
      <c r="A12" s="202"/>
      <c r="B12" s="8"/>
      <c r="C12" s="5"/>
      <c r="D12" s="9"/>
      <c r="E12" s="9"/>
      <c r="F12" s="9"/>
      <c r="G12" s="202"/>
      <c r="H12" s="202"/>
      <c r="I12" s="202"/>
      <c r="J12" s="196"/>
      <c r="K12" s="196"/>
      <c r="L12" s="196"/>
    </row>
    <row r="13" spans="1:12" s="23" customFormat="1" ht="12.75">
      <c r="A13" s="6">
        <v>1</v>
      </c>
      <c r="B13" s="6">
        <v>2</v>
      </c>
      <c r="C13" s="5" t="s">
        <v>74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7</v>
      </c>
      <c r="K13" s="9">
        <v>8</v>
      </c>
      <c r="L13" s="9">
        <v>9</v>
      </c>
    </row>
    <row r="14" spans="1:12" ht="12.75">
      <c r="A14" s="28"/>
      <c r="B14" s="29"/>
      <c r="C14" s="30"/>
      <c r="D14" s="31"/>
      <c r="E14" s="31"/>
      <c r="F14" s="31"/>
      <c r="G14" s="31"/>
      <c r="H14" s="31"/>
      <c r="I14" s="31"/>
      <c r="J14" s="17"/>
      <c r="K14" s="17"/>
      <c r="L14" s="17"/>
    </row>
    <row r="15" spans="1:12" ht="25.5">
      <c r="A15" s="65" t="s">
        <v>107</v>
      </c>
      <c r="B15" s="32"/>
      <c r="C15" s="30"/>
      <c r="D15" s="31"/>
      <c r="E15" s="31"/>
      <c r="F15" s="31"/>
      <c r="G15" s="76"/>
      <c r="H15" s="77"/>
      <c r="I15" s="77"/>
      <c r="J15" s="14"/>
      <c r="K15" s="14"/>
      <c r="L15" s="14"/>
    </row>
    <row r="16" spans="1:12" ht="17.25" customHeight="1">
      <c r="A16" s="169" t="s">
        <v>97</v>
      </c>
      <c r="B16" s="78">
        <v>518</v>
      </c>
      <c r="C16" s="79" t="s">
        <v>5</v>
      </c>
      <c r="D16" s="33"/>
      <c r="E16" s="34"/>
      <c r="F16" s="33"/>
      <c r="G16" s="35">
        <f>G17+G35+G39</f>
        <v>1685900</v>
      </c>
      <c r="H16" s="35">
        <f>H17+H35+H39+H49</f>
        <v>1491900</v>
      </c>
      <c r="I16" s="35">
        <f>I17+I35+I39+I49</f>
        <v>1519900</v>
      </c>
      <c r="J16" s="18" t="e">
        <f>J17+#REF!+#REF!+#REF!+J39+#REF!</f>
        <v>#REF!</v>
      </c>
      <c r="K16" s="18" t="e">
        <f>K17+#REF!+#REF!+#REF!+K39+#REF!</f>
        <v>#REF!</v>
      </c>
      <c r="L16" s="18" t="e">
        <f>L17+#REF!+#REF!+#REF!+L39+#REF!</f>
        <v>#REF!</v>
      </c>
    </row>
    <row r="17" spans="1:12" ht="47.25" customHeight="1">
      <c r="A17" s="158" t="s">
        <v>260</v>
      </c>
      <c r="B17" s="72">
        <v>518</v>
      </c>
      <c r="C17" s="37" t="s">
        <v>5</v>
      </c>
      <c r="D17" s="37" t="s">
        <v>7</v>
      </c>
      <c r="E17" s="38" t="s">
        <v>234</v>
      </c>
      <c r="F17" s="37" t="s">
        <v>8</v>
      </c>
      <c r="G17" s="39">
        <f>G18+G26</f>
        <v>1635060</v>
      </c>
      <c r="H17" s="39">
        <f>H18+H26</f>
        <v>1444225</v>
      </c>
      <c r="I17" s="39">
        <f>I18+I26</f>
        <v>1438150</v>
      </c>
      <c r="J17" s="18">
        <f aca="true" t="shared" si="0" ref="J17:L19">J18</f>
        <v>446748.75</v>
      </c>
      <c r="K17" s="18">
        <f t="shared" si="0"/>
        <v>446748.75</v>
      </c>
      <c r="L17" s="18">
        <f t="shared" si="0"/>
        <v>446748.75</v>
      </c>
    </row>
    <row r="18" spans="1:12" ht="21" customHeight="1">
      <c r="A18" s="41" t="s">
        <v>89</v>
      </c>
      <c r="B18" s="73">
        <v>518</v>
      </c>
      <c r="C18" s="42" t="s">
        <v>5</v>
      </c>
      <c r="D18" s="43" t="s">
        <v>7</v>
      </c>
      <c r="E18" s="43" t="s">
        <v>112</v>
      </c>
      <c r="F18" s="43" t="s">
        <v>8</v>
      </c>
      <c r="G18" s="36">
        <f aca="true" t="shared" si="1" ref="G18:I19">G19</f>
        <v>568736</v>
      </c>
      <c r="H18" s="36">
        <f t="shared" si="1"/>
        <v>568736</v>
      </c>
      <c r="I18" s="36">
        <f t="shared" si="1"/>
        <v>568736</v>
      </c>
      <c r="J18" s="19">
        <f t="shared" si="0"/>
        <v>446748.75</v>
      </c>
      <c r="K18" s="19">
        <f t="shared" si="0"/>
        <v>446748.75</v>
      </c>
      <c r="L18" s="19">
        <f t="shared" si="0"/>
        <v>446748.75</v>
      </c>
    </row>
    <row r="19" spans="1:17" ht="37.5" customHeight="1">
      <c r="A19" s="41" t="s">
        <v>69</v>
      </c>
      <c r="B19" s="73">
        <v>518</v>
      </c>
      <c r="C19" s="42" t="s">
        <v>5</v>
      </c>
      <c r="D19" s="43" t="s">
        <v>7</v>
      </c>
      <c r="E19" s="43" t="s">
        <v>112</v>
      </c>
      <c r="F19" s="42" t="s">
        <v>21</v>
      </c>
      <c r="G19" s="36">
        <f t="shared" si="1"/>
        <v>568736</v>
      </c>
      <c r="H19" s="36">
        <f t="shared" si="1"/>
        <v>568736</v>
      </c>
      <c r="I19" s="36">
        <f t="shared" si="1"/>
        <v>568736</v>
      </c>
      <c r="J19" s="19">
        <f t="shared" si="0"/>
        <v>446748.75</v>
      </c>
      <c r="K19" s="19">
        <f t="shared" si="0"/>
        <v>446748.75</v>
      </c>
      <c r="L19" s="19">
        <f t="shared" si="0"/>
        <v>446748.75</v>
      </c>
      <c r="O19" s="24"/>
      <c r="P19" s="24"/>
      <c r="Q19" s="24"/>
    </row>
    <row r="20" spans="1:12" ht="18" customHeight="1">
      <c r="A20" s="41" t="s">
        <v>59</v>
      </c>
      <c r="B20" s="73">
        <v>518</v>
      </c>
      <c r="C20" s="42" t="s">
        <v>5</v>
      </c>
      <c r="D20" s="43" t="s">
        <v>7</v>
      </c>
      <c r="E20" s="43" t="s">
        <v>112</v>
      </c>
      <c r="F20" s="42" t="s">
        <v>22</v>
      </c>
      <c r="G20" s="36">
        <f>436817+131919</f>
        <v>568736</v>
      </c>
      <c r="H20" s="36">
        <v>568736</v>
      </c>
      <c r="I20" s="36">
        <v>568736</v>
      </c>
      <c r="J20" s="19">
        <v>446748.75</v>
      </c>
      <c r="K20" s="19">
        <v>446748.75</v>
      </c>
      <c r="L20" s="19">
        <v>446748.75</v>
      </c>
    </row>
    <row r="21" spans="1:12" ht="27.75" customHeight="1" hidden="1">
      <c r="A21" s="159" t="s">
        <v>15</v>
      </c>
      <c r="B21" s="73">
        <v>523</v>
      </c>
      <c r="C21" s="45" t="s">
        <v>5</v>
      </c>
      <c r="D21" s="46" t="s">
        <v>10</v>
      </c>
      <c r="E21" s="46" t="s">
        <v>13</v>
      </c>
      <c r="F21" s="47" t="s">
        <v>8</v>
      </c>
      <c r="G21" s="35"/>
      <c r="H21" s="35"/>
      <c r="I21" s="35"/>
      <c r="J21" s="18"/>
      <c r="K21" s="18">
        <v>0</v>
      </c>
      <c r="L21" s="18" t="e">
        <f>K21-#REF!</f>
        <v>#REF!</v>
      </c>
    </row>
    <row r="22" spans="1:12" ht="15.75" customHeight="1" hidden="1">
      <c r="A22" s="41" t="s">
        <v>12</v>
      </c>
      <c r="B22" s="73">
        <v>523</v>
      </c>
      <c r="C22" s="42" t="s">
        <v>5</v>
      </c>
      <c r="D22" s="48" t="s">
        <v>10</v>
      </c>
      <c r="E22" s="48" t="s">
        <v>20</v>
      </c>
      <c r="F22" s="49" t="s">
        <v>8</v>
      </c>
      <c r="G22" s="35"/>
      <c r="H22" s="35"/>
      <c r="I22" s="35"/>
      <c r="J22" s="18"/>
      <c r="K22" s="18">
        <v>0</v>
      </c>
      <c r="L22" s="18" t="e">
        <f>K22-#REF!</f>
        <v>#REF!</v>
      </c>
    </row>
    <row r="23" spans="1:12" ht="22.5" customHeight="1" hidden="1">
      <c r="A23" s="41" t="s">
        <v>40</v>
      </c>
      <c r="B23" s="73">
        <v>523</v>
      </c>
      <c r="C23" s="50" t="s">
        <v>5</v>
      </c>
      <c r="D23" s="50" t="s">
        <v>10</v>
      </c>
      <c r="E23" s="51" t="s">
        <v>38</v>
      </c>
      <c r="F23" s="50" t="s">
        <v>8</v>
      </c>
      <c r="G23" s="36"/>
      <c r="H23" s="36"/>
      <c r="I23" s="36"/>
      <c r="J23" s="20"/>
      <c r="K23" s="20">
        <v>0</v>
      </c>
      <c r="L23" s="18" t="e">
        <f>K23-#REF!</f>
        <v>#REF!</v>
      </c>
    </row>
    <row r="24" spans="1:12" ht="15" customHeight="1" hidden="1">
      <c r="A24" s="41" t="s">
        <v>25</v>
      </c>
      <c r="B24" s="73">
        <v>523</v>
      </c>
      <c r="C24" s="50" t="s">
        <v>5</v>
      </c>
      <c r="D24" s="50" t="s">
        <v>10</v>
      </c>
      <c r="E24" s="50" t="s">
        <v>38</v>
      </c>
      <c r="F24" s="50" t="s">
        <v>23</v>
      </c>
      <c r="G24" s="36"/>
      <c r="H24" s="36"/>
      <c r="I24" s="36"/>
      <c r="J24" s="20"/>
      <c r="K24" s="20">
        <v>0</v>
      </c>
      <c r="L24" s="18" t="e">
        <f>K24-#REF!</f>
        <v>#REF!</v>
      </c>
    </row>
    <row r="25" spans="1:12" ht="12" customHeight="1" hidden="1">
      <c r="A25" s="41" t="s">
        <v>26</v>
      </c>
      <c r="B25" s="73">
        <v>523</v>
      </c>
      <c r="C25" s="50" t="s">
        <v>5</v>
      </c>
      <c r="D25" s="50" t="s">
        <v>10</v>
      </c>
      <c r="E25" s="50" t="s">
        <v>38</v>
      </c>
      <c r="F25" s="50" t="s">
        <v>24</v>
      </c>
      <c r="G25" s="36"/>
      <c r="H25" s="36"/>
      <c r="I25" s="36"/>
      <c r="J25" s="20"/>
      <c r="K25" s="20">
        <v>0</v>
      </c>
      <c r="L25" s="18" t="e">
        <f>K25-#REF!</f>
        <v>#REF!</v>
      </c>
    </row>
    <row r="26" spans="1:12" ht="25.5" customHeight="1">
      <c r="A26" s="41" t="s">
        <v>62</v>
      </c>
      <c r="B26" s="73">
        <v>518</v>
      </c>
      <c r="C26" s="50" t="s">
        <v>5</v>
      </c>
      <c r="D26" s="52" t="s">
        <v>7</v>
      </c>
      <c r="E26" s="43" t="s">
        <v>113</v>
      </c>
      <c r="F26" s="50" t="s">
        <v>8</v>
      </c>
      <c r="G26" s="36">
        <f aca="true" t="shared" si="2" ref="G26:L26">G27+G29+G31</f>
        <v>1066324</v>
      </c>
      <c r="H26" s="36">
        <f t="shared" si="2"/>
        <v>875489</v>
      </c>
      <c r="I26" s="36">
        <f t="shared" si="2"/>
        <v>869414</v>
      </c>
      <c r="J26" s="19">
        <f t="shared" si="2"/>
        <v>1121522.65</v>
      </c>
      <c r="K26" s="19">
        <f t="shared" si="2"/>
        <v>1121522.65</v>
      </c>
      <c r="L26" s="19">
        <f t="shared" si="2"/>
        <v>1121522.65</v>
      </c>
    </row>
    <row r="27" spans="1:12" ht="34.5" customHeight="1">
      <c r="A27" s="41" t="s">
        <v>69</v>
      </c>
      <c r="B27" s="73">
        <v>518</v>
      </c>
      <c r="C27" s="50" t="s">
        <v>5</v>
      </c>
      <c r="D27" s="52" t="s">
        <v>7</v>
      </c>
      <c r="E27" s="43" t="s">
        <v>113</v>
      </c>
      <c r="F27" s="42" t="s">
        <v>21</v>
      </c>
      <c r="G27" s="36">
        <f aca="true" t="shared" si="3" ref="G27:L27">G28</f>
        <v>759448.0000000001</v>
      </c>
      <c r="H27" s="36">
        <f t="shared" si="3"/>
        <v>759448</v>
      </c>
      <c r="I27" s="36">
        <f t="shared" si="3"/>
        <v>759448</v>
      </c>
      <c r="J27" s="19">
        <f t="shared" si="3"/>
        <v>927510</v>
      </c>
      <c r="K27" s="19">
        <f t="shared" si="3"/>
        <v>927510</v>
      </c>
      <c r="L27" s="19">
        <f t="shared" si="3"/>
        <v>927510</v>
      </c>
    </row>
    <row r="28" spans="1:12" ht="16.5" customHeight="1">
      <c r="A28" s="41" t="s">
        <v>59</v>
      </c>
      <c r="B28" s="73">
        <v>58</v>
      </c>
      <c r="C28" s="50" t="s">
        <v>5</v>
      </c>
      <c r="D28" s="52" t="s">
        <v>7</v>
      </c>
      <c r="E28" s="43" t="s">
        <v>113</v>
      </c>
      <c r="F28" s="50" t="s">
        <v>22</v>
      </c>
      <c r="G28" s="36">
        <f>213847+369446.4+64581.8+111572.8</f>
        <v>759448.0000000001</v>
      </c>
      <c r="H28" s="36">
        <v>759448</v>
      </c>
      <c r="I28" s="36">
        <v>759448</v>
      </c>
      <c r="J28" s="19">
        <v>927510</v>
      </c>
      <c r="K28" s="19">
        <v>927510</v>
      </c>
      <c r="L28" s="19">
        <v>927510</v>
      </c>
    </row>
    <row r="29" spans="1:12" ht="16.5" customHeight="1">
      <c r="A29" s="41" t="s">
        <v>60</v>
      </c>
      <c r="B29" s="73">
        <v>518</v>
      </c>
      <c r="C29" s="50" t="s">
        <v>5</v>
      </c>
      <c r="D29" s="52" t="s">
        <v>7</v>
      </c>
      <c r="E29" s="43" t="s">
        <v>113</v>
      </c>
      <c r="F29" s="42" t="s">
        <v>23</v>
      </c>
      <c r="G29" s="36">
        <f aca="true" t="shared" si="4" ref="G29:L29">G30</f>
        <v>294876</v>
      </c>
      <c r="H29" s="36">
        <f t="shared" si="4"/>
        <v>104041</v>
      </c>
      <c r="I29" s="36">
        <f t="shared" si="4"/>
        <v>97966</v>
      </c>
      <c r="J29" s="19">
        <f t="shared" si="4"/>
        <v>182866.65</v>
      </c>
      <c r="K29" s="19">
        <f t="shared" si="4"/>
        <v>182866.65</v>
      </c>
      <c r="L29" s="19">
        <f t="shared" si="4"/>
        <v>182866.65</v>
      </c>
    </row>
    <row r="30" spans="1:12" ht="24" customHeight="1">
      <c r="A30" s="41" t="s">
        <v>57</v>
      </c>
      <c r="B30" s="73">
        <v>518</v>
      </c>
      <c r="C30" s="50" t="s">
        <v>5</v>
      </c>
      <c r="D30" s="52" t="s">
        <v>7</v>
      </c>
      <c r="E30" s="43" t="s">
        <v>113</v>
      </c>
      <c r="F30" s="53" t="s">
        <v>24</v>
      </c>
      <c r="G30" s="36">
        <f>168476+126400</f>
        <v>294876</v>
      </c>
      <c r="H30" s="36">
        <f>60000+44041</f>
        <v>104041</v>
      </c>
      <c r="I30" s="36">
        <f>58925+39041</f>
        <v>97966</v>
      </c>
      <c r="J30" s="19">
        <v>182866.65</v>
      </c>
      <c r="K30" s="19">
        <v>182866.65</v>
      </c>
      <c r="L30" s="19">
        <v>182866.65</v>
      </c>
    </row>
    <row r="31" spans="1:12" ht="17.25" customHeight="1">
      <c r="A31" s="170" t="s">
        <v>27</v>
      </c>
      <c r="B31" s="73">
        <v>518</v>
      </c>
      <c r="C31" s="50" t="s">
        <v>5</v>
      </c>
      <c r="D31" s="52" t="s">
        <v>7</v>
      </c>
      <c r="E31" s="43" t="s">
        <v>113</v>
      </c>
      <c r="F31" s="42" t="s">
        <v>28</v>
      </c>
      <c r="G31" s="36">
        <f>G32</f>
        <v>12000</v>
      </c>
      <c r="H31" s="36">
        <f>H32</f>
        <v>12000</v>
      </c>
      <c r="I31" s="36">
        <f>I32</f>
        <v>12000</v>
      </c>
      <c r="J31" s="19">
        <f>J33</f>
        <v>11146</v>
      </c>
      <c r="K31" s="19">
        <f>K33</f>
        <v>11146</v>
      </c>
      <c r="L31" s="19">
        <f>L33</f>
        <v>11146</v>
      </c>
    </row>
    <row r="32" spans="1:12" ht="18.75" customHeight="1">
      <c r="A32" s="168" t="s">
        <v>58</v>
      </c>
      <c r="B32" s="73">
        <v>518</v>
      </c>
      <c r="C32" s="50" t="s">
        <v>5</v>
      </c>
      <c r="D32" s="52">
        <v>4</v>
      </c>
      <c r="E32" s="43" t="s">
        <v>113</v>
      </c>
      <c r="F32" s="43" t="s">
        <v>56</v>
      </c>
      <c r="G32" s="36">
        <v>12000</v>
      </c>
      <c r="H32" s="36">
        <v>12000</v>
      </c>
      <c r="I32" s="36">
        <v>12000</v>
      </c>
      <c r="J32" s="19"/>
      <c r="K32" s="19"/>
      <c r="L32" s="19"/>
    </row>
    <row r="33" spans="1:12" ht="12.75" hidden="1">
      <c r="A33" s="160" t="s">
        <v>58</v>
      </c>
      <c r="B33" s="73">
        <v>518</v>
      </c>
      <c r="C33" s="50" t="s">
        <v>5</v>
      </c>
      <c r="D33" s="52" t="s">
        <v>7</v>
      </c>
      <c r="E33" s="43" t="s">
        <v>113</v>
      </c>
      <c r="F33" s="43" t="s">
        <v>108</v>
      </c>
      <c r="G33" s="36">
        <v>0</v>
      </c>
      <c r="H33" s="36">
        <v>0</v>
      </c>
      <c r="I33" s="36">
        <v>0</v>
      </c>
      <c r="J33" s="19">
        <v>11146</v>
      </c>
      <c r="K33" s="19">
        <v>11146</v>
      </c>
      <c r="L33" s="19">
        <v>11146</v>
      </c>
    </row>
    <row r="34" spans="1:12" ht="12.75" hidden="1">
      <c r="A34" s="160" t="s">
        <v>111</v>
      </c>
      <c r="B34" s="73">
        <v>518</v>
      </c>
      <c r="C34" s="50" t="s">
        <v>5</v>
      </c>
      <c r="D34" s="52" t="s">
        <v>7</v>
      </c>
      <c r="E34" s="43" t="s">
        <v>113</v>
      </c>
      <c r="F34" s="43" t="s">
        <v>110</v>
      </c>
      <c r="G34" s="36">
        <v>0</v>
      </c>
      <c r="H34" s="36">
        <v>0</v>
      </c>
      <c r="I34" s="36">
        <v>0</v>
      </c>
      <c r="J34" s="19"/>
      <c r="K34" s="19"/>
      <c r="L34" s="19"/>
    </row>
    <row r="35" spans="1:12" ht="12.75">
      <c r="A35" s="161" t="s">
        <v>101</v>
      </c>
      <c r="B35" s="72">
        <f>B18</f>
        <v>518</v>
      </c>
      <c r="C35" s="37" t="s">
        <v>5</v>
      </c>
      <c r="D35" s="55">
        <v>11</v>
      </c>
      <c r="E35" s="37" t="s">
        <v>234</v>
      </c>
      <c r="F35" s="37"/>
      <c r="G35" s="39">
        <f aca="true" t="shared" si="5" ref="G35:I37">G36</f>
        <v>5000</v>
      </c>
      <c r="H35" s="39">
        <f t="shared" si="5"/>
        <v>0</v>
      </c>
      <c r="I35" s="39">
        <f t="shared" si="5"/>
        <v>0</v>
      </c>
      <c r="J35" s="19"/>
      <c r="K35" s="19"/>
      <c r="L35" s="19"/>
    </row>
    <row r="36" spans="1:12" ht="12.75">
      <c r="A36" s="41" t="s">
        <v>98</v>
      </c>
      <c r="B36" s="73">
        <f>B19</f>
        <v>518</v>
      </c>
      <c r="C36" s="50" t="s">
        <v>5</v>
      </c>
      <c r="D36" s="52">
        <v>11</v>
      </c>
      <c r="E36" s="43" t="s">
        <v>103</v>
      </c>
      <c r="F36" s="43" t="s">
        <v>8</v>
      </c>
      <c r="G36" s="36">
        <f t="shared" si="5"/>
        <v>5000</v>
      </c>
      <c r="H36" s="36">
        <f t="shared" si="5"/>
        <v>0</v>
      </c>
      <c r="I36" s="36">
        <f t="shared" si="5"/>
        <v>0</v>
      </c>
      <c r="J36" s="19"/>
      <c r="K36" s="19"/>
      <c r="L36" s="19"/>
    </row>
    <row r="37" spans="1:12" ht="12.75">
      <c r="A37" s="160" t="s">
        <v>27</v>
      </c>
      <c r="B37" s="73">
        <f>B20</f>
        <v>518</v>
      </c>
      <c r="C37" s="50" t="s">
        <v>5</v>
      </c>
      <c r="D37" s="52">
        <v>11</v>
      </c>
      <c r="E37" s="43" t="s">
        <v>103</v>
      </c>
      <c r="F37" s="43" t="s">
        <v>28</v>
      </c>
      <c r="G37" s="36">
        <f t="shared" si="5"/>
        <v>5000</v>
      </c>
      <c r="H37" s="36">
        <f t="shared" si="5"/>
        <v>0</v>
      </c>
      <c r="I37" s="36">
        <f t="shared" si="5"/>
        <v>0</v>
      </c>
      <c r="J37" s="19"/>
      <c r="K37" s="19"/>
      <c r="L37" s="19"/>
    </row>
    <row r="38" spans="1:12" ht="12.75">
      <c r="A38" s="160" t="s">
        <v>99</v>
      </c>
      <c r="B38" s="73">
        <v>518</v>
      </c>
      <c r="C38" s="50" t="s">
        <v>5</v>
      </c>
      <c r="D38" s="52">
        <v>11</v>
      </c>
      <c r="E38" s="43" t="s">
        <v>103</v>
      </c>
      <c r="F38" s="43" t="s">
        <v>100</v>
      </c>
      <c r="G38" s="36">
        <v>5000</v>
      </c>
      <c r="H38" s="36">
        <v>0</v>
      </c>
      <c r="I38" s="36">
        <v>0</v>
      </c>
      <c r="J38" s="19"/>
      <c r="K38" s="19"/>
      <c r="L38" s="19"/>
    </row>
    <row r="39" spans="1:12" ht="11.25" customHeight="1">
      <c r="A39" s="162" t="s">
        <v>39</v>
      </c>
      <c r="B39" s="72">
        <v>518</v>
      </c>
      <c r="C39" s="37" t="s">
        <v>5</v>
      </c>
      <c r="D39" s="55">
        <v>13</v>
      </c>
      <c r="E39" s="38" t="s">
        <v>234</v>
      </c>
      <c r="F39" s="37" t="s">
        <v>8</v>
      </c>
      <c r="G39" s="39">
        <f>G40+G43</f>
        <v>45840</v>
      </c>
      <c r="H39" s="39">
        <f>H40+H43+H46</f>
        <v>10000</v>
      </c>
      <c r="I39" s="39">
        <f>I40+I43</f>
        <v>5000</v>
      </c>
      <c r="J39" s="18" t="e">
        <f>#REF!+J40+#REF!+#REF!+J43</f>
        <v>#REF!</v>
      </c>
      <c r="K39" s="18" t="e">
        <f>#REF!+K40+#REF!+#REF!+K43</f>
        <v>#REF!</v>
      </c>
      <c r="L39" s="18" t="e">
        <f>#REF!+L40+#REF!+#REF!+L43</f>
        <v>#REF!</v>
      </c>
    </row>
    <row r="40" spans="1:13" ht="0.75" customHeight="1" hidden="1">
      <c r="A40" s="171" t="s">
        <v>63</v>
      </c>
      <c r="B40" s="65">
        <v>518</v>
      </c>
      <c r="C40" s="45" t="s">
        <v>5</v>
      </c>
      <c r="D40" s="46">
        <v>13</v>
      </c>
      <c r="E40" s="57" t="s">
        <v>121</v>
      </c>
      <c r="F40" s="58" t="s">
        <v>8</v>
      </c>
      <c r="G40" s="35">
        <f aca="true" t="shared" si="6" ref="G40:I41">G41</f>
        <v>0</v>
      </c>
      <c r="H40" s="35">
        <f t="shared" si="6"/>
        <v>0</v>
      </c>
      <c r="I40" s="35">
        <f t="shared" si="6"/>
        <v>0</v>
      </c>
      <c r="J40" s="18">
        <f aca="true" t="shared" si="7" ref="J40:L41">J41</f>
        <v>5000</v>
      </c>
      <c r="K40" s="18">
        <f t="shared" si="7"/>
        <v>5000</v>
      </c>
      <c r="L40" s="18">
        <f t="shared" si="7"/>
        <v>5000</v>
      </c>
      <c r="M40" t="s">
        <v>242</v>
      </c>
    </row>
    <row r="41" spans="1:12" ht="11.25" customHeight="1" hidden="1">
      <c r="A41" s="160" t="s">
        <v>27</v>
      </c>
      <c r="B41" s="73">
        <v>518</v>
      </c>
      <c r="C41" s="42" t="s">
        <v>5</v>
      </c>
      <c r="D41" s="48">
        <v>13</v>
      </c>
      <c r="E41" s="59" t="s">
        <v>121</v>
      </c>
      <c r="F41" s="50" t="s">
        <v>28</v>
      </c>
      <c r="G41" s="36">
        <f>G42</f>
        <v>0</v>
      </c>
      <c r="H41" s="36">
        <f>H42</f>
        <v>0</v>
      </c>
      <c r="I41" s="36">
        <f t="shared" si="6"/>
        <v>0</v>
      </c>
      <c r="J41" s="19">
        <f t="shared" si="7"/>
        <v>5000</v>
      </c>
      <c r="K41" s="19">
        <f t="shared" si="7"/>
        <v>5000</v>
      </c>
      <c r="L41" s="19">
        <f t="shared" si="7"/>
        <v>5000</v>
      </c>
    </row>
    <row r="42" spans="1:12" ht="12.75" hidden="1">
      <c r="A42" s="160" t="s">
        <v>58</v>
      </c>
      <c r="B42" s="73">
        <v>518</v>
      </c>
      <c r="C42" s="42" t="s">
        <v>5</v>
      </c>
      <c r="D42" s="48">
        <v>13</v>
      </c>
      <c r="E42" s="59" t="s">
        <v>121</v>
      </c>
      <c r="F42" s="50" t="s">
        <v>56</v>
      </c>
      <c r="G42" s="36">
        <v>0</v>
      </c>
      <c r="H42" s="36">
        <v>0</v>
      </c>
      <c r="I42" s="36">
        <v>0</v>
      </c>
      <c r="J42" s="19">
        <v>5000</v>
      </c>
      <c r="K42" s="19">
        <v>5000</v>
      </c>
      <c r="L42" s="19">
        <v>5000</v>
      </c>
    </row>
    <row r="43" spans="1:12" s="13" customFormat="1" ht="17.25" customHeight="1">
      <c r="A43" s="163" t="s">
        <v>76</v>
      </c>
      <c r="B43" s="65">
        <f>B26</f>
        <v>518</v>
      </c>
      <c r="C43" s="45" t="s">
        <v>5</v>
      </c>
      <c r="D43" s="46">
        <v>13</v>
      </c>
      <c r="E43" s="57" t="s">
        <v>122</v>
      </c>
      <c r="F43" s="45" t="s">
        <v>8</v>
      </c>
      <c r="G43" s="35">
        <f aca="true" t="shared" si="8" ref="G43:L43">G44</f>
        <v>45840</v>
      </c>
      <c r="H43" s="35">
        <f t="shared" si="8"/>
        <v>10000</v>
      </c>
      <c r="I43" s="35">
        <f t="shared" si="8"/>
        <v>5000</v>
      </c>
      <c r="J43" s="18">
        <f t="shared" si="8"/>
        <v>422820</v>
      </c>
      <c r="K43" s="18">
        <f t="shared" si="8"/>
        <v>0</v>
      </c>
      <c r="L43" s="18">
        <f t="shared" si="8"/>
        <v>0</v>
      </c>
    </row>
    <row r="44" spans="1:17" ht="12.75" customHeight="1">
      <c r="A44" s="41" t="s">
        <v>60</v>
      </c>
      <c r="B44" s="73">
        <f>B27</f>
        <v>518</v>
      </c>
      <c r="C44" s="42" t="s">
        <v>5</v>
      </c>
      <c r="D44" s="48">
        <v>13</v>
      </c>
      <c r="E44" s="61" t="s">
        <v>122</v>
      </c>
      <c r="F44" s="50" t="s">
        <v>23</v>
      </c>
      <c r="G44" s="36">
        <f>G45+G46</f>
        <v>45840</v>
      </c>
      <c r="H44" s="36">
        <f>H45</f>
        <v>10000</v>
      </c>
      <c r="I44" s="36">
        <f>I45</f>
        <v>5000</v>
      </c>
      <c r="J44" s="19">
        <f>J46</f>
        <v>422820</v>
      </c>
      <c r="K44" s="19">
        <f>K46</f>
        <v>0</v>
      </c>
      <c r="L44" s="19">
        <f>L46</f>
        <v>0</v>
      </c>
      <c r="Q44" t="s">
        <v>233</v>
      </c>
    </row>
    <row r="45" spans="1:12" ht="23.25" customHeight="1">
      <c r="A45" s="41" t="s">
        <v>57</v>
      </c>
      <c r="B45" s="73">
        <v>518</v>
      </c>
      <c r="C45" s="43" t="s">
        <v>5</v>
      </c>
      <c r="D45" s="48">
        <v>13</v>
      </c>
      <c r="E45" s="61" t="s">
        <v>122</v>
      </c>
      <c r="F45" s="50" t="s">
        <v>24</v>
      </c>
      <c r="G45" s="36">
        <v>45840</v>
      </c>
      <c r="H45" s="36">
        <v>10000</v>
      </c>
      <c r="I45" s="36">
        <v>5000</v>
      </c>
      <c r="J45" s="19"/>
      <c r="K45" s="19"/>
      <c r="L45" s="19"/>
    </row>
    <row r="46" spans="1:12" ht="21" customHeight="1" hidden="1">
      <c r="A46" s="160" t="s">
        <v>124</v>
      </c>
      <c r="B46" s="65">
        <v>518</v>
      </c>
      <c r="C46" s="45" t="s">
        <v>5</v>
      </c>
      <c r="D46" s="46">
        <v>13</v>
      </c>
      <c r="E46" s="46" t="s">
        <v>123</v>
      </c>
      <c r="F46" s="50" t="s">
        <v>8</v>
      </c>
      <c r="G46" s="36">
        <v>0</v>
      </c>
      <c r="H46" s="35">
        <f>H47</f>
        <v>0</v>
      </c>
      <c r="I46" s="35">
        <v>0</v>
      </c>
      <c r="J46" s="19">
        <v>422820</v>
      </c>
      <c r="K46" s="19">
        <v>0</v>
      </c>
      <c r="L46" s="19">
        <v>0</v>
      </c>
    </row>
    <row r="47" spans="1:12" ht="15.75" customHeight="1" hidden="1">
      <c r="A47" s="160" t="s">
        <v>125</v>
      </c>
      <c r="B47" s="73">
        <f>B29</f>
        <v>518</v>
      </c>
      <c r="C47" s="42" t="s">
        <v>5</v>
      </c>
      <c r="D47" s="48">
        <v>13</v>
      </c>
      <c r="E47" s="61" t="s">
        <v>123</v>
      </c>
      <c r="F47" s="50" t="s">
        <v>28</v>
      </c>
      <c r="G47" s="36">
        <v>0</v>
      </c>
      <c r="H47" s="36">
        <f>H48</f>
        <v>0</v>
      </c>
      <c r="I47" s="36"/>
      <c r="J47" s="19"/>
      <c r="K47" s="19"/>
      <c r="L47" s="19"/>
    </row>
    <row r="48" spans="1:16" ht="12.75" customHeight="1" hidden="1">
      <c r="A48" s="160" t="s">
        <v>126</v>
      </c>
      <c r="B48" s="73">
        <f>B30</f>
        <v>518</v>
      </c>
      <c r="C48" s="42" t="s">
        <v>5</v>
      </c>
      <c r="D48" s="48">
        <v>13</v>
      </c>
      <c r="E48" s="61" t="s">
        <v>123</v>
      </c>
      <c r="F48" s="50" t="s">
        <v>56</v>
      </c>
      <c r="G48" s="36">
        <v>0</v>
      </c>
      <c r="H48" s="36">
        <v>0</v>
      </c>
      <c r="I48" s="36"/>
      <c r="J48" s="19"/>
      <c r="K48" s="19"/>
      <c r="L48" s="19"/>
      <c r="P48" t="s">
        <v>233</v>
      </c>
    </row>
    <row r="49" spans="1:12" ht="12.75" customHeight="1">
      <c r="A49" s="175" t="s">
        <v>221</v>
      </c>
      <c r="B49" s="72">
        <v>518</v>
      </c>
      <c r="C49" s="37" t="s">
        <v>5</v>
      </c>
      <c r="D49" s="55">
        <v>13</v>
      </c>
      <c r="E49" s="55" t="s">
        <v>234</v>
      </c>
      <c r="F49" s="37" t="s">
        <v>8</v>
      </c>
      <c r="G49" s="39">
        <f aca="true" t="shared" si="9" ref="G49:I51">G50</f>
        <v>0</v>
      </c>
      <c r="H49" s="39">
        <f t="shared" si="9"/>
        <v>37675</v>
      </c>
      <c r="I49" s="39">
        <f t="shared" si="9"/>
        <v>76750</v>
      </c>
      <c r="J49" s="19"/>
      <c r="K49" s="19"/>
      <c r="L49" s="19"/>
    </row>
    <row r="50" spans="1:12" ht="20.25" customHeight="1">
      <c r="A50" s="157" t="s">
        <v>235</v>
      </c>
      <c r="B50" s="73">
        <v>518</v>
      </c>
      <c r="C50" s="42" t="s">
        <v>5</v>
      </c>
      <c r="D50" s="48">
        <v>13</v>
      </c>
      <c r="E50" s="61" t="s">
        <v>236</v>
      </c>
      <c r="F50" s="50" t="s">
        <v>8</v>
      </c>
      <c r="G50" s="36">
        <f t="shared" si="9"/>
        <v>0</v>
      </c>
      <c r="H50" s="36">
        <f t="shared" si="9"/>
        <v>37675</v>
      </c>
      <c r="I50" s="36">
        <f t="shared" si="9"/>
        <v>76750</v>
      </c>
      <c r="J50" s="19"/>
      <c r="K50" s="19"/>
      <c r="L50" s="19"/>
    </row>
    <row r="51" spans="1:12" ht="15" customHeight="1">
      <c r="A51" s="155" t="s">
        <v>27</v>
      </c>
      <c r="B51" s="73">
        <v>518</v>
      </c>
      <c r="C51" s="42" t="s">
        <v>5</v>
      </c>
      <c r="D51" s="48">
        <v>13</v>
      </c>
      <c r="E51" s="61" t="s">
        <v>236</v>
      </c>
      <c r="F51" s="50" t="s">
        <v>28</v>
      </c>
      <c r="G51" s="36">
        <f t="shared" si="9"/>
        <v>0</v>
      </c>
      <c r="H51" s="36">
        <f t="shared" si="9"/>
        <v>37675</v>
      </c>
      <c r="I51" s="36">
        <f t="shared" si="9"/>
        <v>76750</v>
      </c>
      <c r="J51" s="19"/>
      <c r="K51" s="19"/>
      <c r="L51" s="19"/>
    </row>
    <row r="52" spans="1:12" ht="18.75" customHeight="1">
      <c r="A52" s="156" t="s">
        <v>99</v>
      </c>
      <c r="B52" s="73">
        <v>518</v>
      </c>
      <c r="C52" s="42" t="s">
        <v>5</v>
      </c>
      <c r="D52" s="48">
        <v>13</v>
      </c>
      <c r="E52" s="61" t="s">
        <v>236</v>
      </c>
      <c r="F52" s="50" t="s">
        <v>100</v>
      </c>
      <c r="G52" s="36">
        <v>0</v>
      </c>
      <c r="H52" s="36">
        <v>37675</v>
      </c>
      <c r="I52" s="36">
        <v>76750</v>
      </c>
      <c r="J52" s="19"/>
      <c r="K52" s="19"/>
      <c r="L52" s="19"/>
    </row>
    <row r="53" spans="1:12" ht="12.75">
      <c r="A53" s="164" t="s">
        <v>96</v>
      </c>
      <c r="B53" s="65">
        <f>B29</f>
        <v>518</v>
      </c>
      <c r="C53" s="45" t="s">
        <v>6</v>
      </c>
      <c r="D53" s="45" t="s">
        <v>11</v>
      </c>
      <c r="E53" s="45" t="s">
        <v>234</v>
      </c>
      <c r="F53" s="45" t="s">
        <v>8</v>
      </c>
      <c r="G53" s="35">
        <f aca="true" t="shared" si="10" ref="G53:L53">G54</f>
        <v>137993</v>
      </c>
      <c r="H53" s="35">
        <f t="shared" si="10"/>
        <v>151805</v>
      </c>
      <c r="I53" s="35">
        <f t="shared" si="10"/>
        <v>165851</v>
      </c>
      <c r="J53" s="18">
        <f t="shared" si="10"/>
        <v>198262.6</v>
      </c>
      <c r="K53" s="18">
        <f t="shared" si="10"/>
        <v>198262.6</v>
      </c>
      <c r="L53" s="18">
        <f t="shared" si="10"/>
        <v>198262.6</v>
      </c>
    </row>
    <row r="54" spans="1:16" ht="12.75">
      <c r="A54" s="161" t="s">
        <v>68</v>
      </c>
      <c r="B54" s="74">
        <f>B30</f>
        <v>518</v>
      </c>
      <c r="C54" s="63" t="s">
        <v>6</v>
      </c>
      <c r="D54" s="63" t="s">
        <v>10</v>
      </c>
      <c r="E54" s="53" t="s">
        <v>234</v>
      </c>
      <c r="F54" s="63" t="s">
        <v>8</v>
      </c>
      <c r="G54" s="40">
        <f>G55</f>
        <v>137993</v>
      </c>
      <c r="H54" s="40">
        <f>H55</f>
        <v>151805</v>
      </c>
      <c r="I54" s="40">
        <f>I55</f>
        <v>165851</v>
      </c>
      <c r="J54" s="19">
        <f aca="true" t="shared" si="11" ref="J54:L55">J56+J60</f>
        <v>198262.6</v>
      </c>
      <c r="K54" s="19">
        <f t="shared" si="11"/>
        <v>198262.6</v>
      </c>
      <c r="L54" s="19">
        <f t="shared" si="11"/>
        <v>198262.6</v>
      </c>
      <c r="P54" t="s">
        <v>233</v>
      </c>
    </row>
    <row r="55" spans="1:12" ht="25.5" customHeight="1">
      <c r="A55" s="41" t="s">
        <v>70</v>
      </c>
      <c r="B55" s="73">
        <f>B31</f>
        <v>518</v>
      </c>
      <c r="C55" s="42" t="s">
        <v>6</v>
      </c>
      <c r="D55" s="42" t="s">
        <v>10</v>
      </c>
      <c r="E55" s="53" t="s">
        <v>114</v>
      </c>
      <c r="F55" s="43" t="s">
        <v>8</v>
      </c>
      <c r="G55" s="36">
        <f>G56+G58</f>
        <v>137993</v>
      </c>
      <c r="H55" s="36">
        <f>H56+H58</f>
        <v>151805</v>
      </c>
      <c r="I55" s="36">
        <f>I56+I58</f>
        <v>165851</v>
      </c>
      <c r="J55" s="19">
        <f t="shared" si="11"/>
        <v>198262.6</v>
      </c>
      <c r="K55" s="19">
        <f t="shared" si="11"/>
        <v>198262.6</v>
      </c>
      <c r="L55" s="19">
        <f t="shared" si="11"/>
        <v>198262.6</v>
      </c>
    </row>
    <row r="56" spans="1:16" ht="38.25" customHeight="1">
      <c r="A56" s="41" t="s">
        <v>69</v>
      </c>
      <c r="B56" s="73">
        <f>B32</f>
        <v>518</v>
      </c>
      <c r="C56" s="50" t="s">
        <v>6</v>
      </c>
      <c r="D56" s="50" t="s">
        <v>10</v>
      </c>
      <c r="E56" s="53" t="s">
        <v>114</v>
      </c>
      <c r="F56" s="50" t="s">
        <v>21</v>
      </c>
      <c r="G56" s="36">
        <f aca="true" t="shared" si="12" ref="G56:L56">G57</f>
        <v>120254.8</v>
      </c>
      <c r="H56" s="36">
        <f t="shared" si="12"/>
        <v>120254.8</v>
      </c>
      <c r="I56" s="36">
        <f t="shared" si="12"/>
        <v>120254.8</v>
      </c>
      <c r="J56" s="19">
        <f t="shared" si="12"/>
        <v>183141.54</v>
      </c>
      <c r="K56" s="19">
        <f t="shared" si="12"/>
        <v>183141.54</v>
      </c>
      <c r="L56" s="19">
        <f t="shared" si="12"/>
        <v>183141.54</v>
      </c>
      <c r="P56" t="s">
        <v>233</v>
      </c>
    </row>
    <row r="57" spans="1:12" ht="18" customHeight="1">
      <c r="A57" s="41" t="s">
        <v>59</v>
      </c>
      <c r="B57" s="73">
        <f>B33</f>
        <v>518</v>
      </c>
      <c r="C57" s="42" t="s">
        <v>6</v>
      </c>
      <c r="D57" s="42" t="s">
        <v>10</v>
      </c>
      <c r="E57" s="53" t="s">
        <v>114</v>
      </c>
      <c r="F57" s="53" t="s">
        <v>22</v>
      </c>
      <c r="G57" s="36">
        <v>120254.8</v>
      </c>
      <c r="H57" s="36">
        <v>120254.8</v>
      </c>
      <c r="I57" s="36">
        <v>120254.8</v>
      </c>
      <c r="J57" s="19">
        <v>183141.54</v>
      </c>
      <c r="K57" s="19">
        <v>183141.54</v>
      </c>
      <c r="L57" s="19">
        <v>183141.54</v>
      </c>
    </row>
    <row r="58" spans="1:12" ht="18" customHeight="1">
      <c r="A58" s="41" t="s">
        <v>60</v>
      </c>
      <c r="B58" s="73">
        <f aca="true" t="shared" si="13" ref="B58:B69">B33</f>
        <v>518</v>
      </c>
      <c r="C58" s="50" t="s">
        <v>6</v>
      </c>
      <c r="D58" s="50" t="s">
        <v>10</v>
      </c>
      <c r="E58" s="53" t="s">
        <v>114</v>
      </c>
      <c r="F58" s="50" t="s">
        <v>23</v>
      </c>
      <c r="G58" s="36">
        <f>G59</f>
        <v>17738.2</v>
      </c>
      <c r="H58" s="36">
        <f>H59</f>
        <v>31550.2</v>
      </c>
      <c r="I58" s="36">
        <f>I59</f>
        <v>45596.2</v>
      </c>
      <c r="J58" s="19"/>
      <c r="K58" s="19"/>
      <c r="L58" s="19"/>
    </row>
    <row r="59" spans="1:12" ht="18" customHeight="1">
      <c r="A59" s="41" t="s">
        <v>57</v>
      </c>
      <c r="B59" s="73">
        <f t="shared" si="13"/>
        <v>518</v>
      </c>
      <c r="C59" s="42" t="s">
        <v>6</v>
      </c>
      <c r="D59" s="42" t="s">
        <v>10</v>
      </c>
      <c r="E59" s="53" t="s">
        <v>114</v>
      </c>
      <c r="F59" s="53" t="s">
        <v>24</v>
      </c>
      <c r="G59" s="36">
        <v>17738.2</v>
      </c>
      <c r="H59" s="36">
        <v>31550.2</v>
      </c>
      <c r="I59" s="36">
        <v>45596.2</v>
      </c>
      <c r="J59" s="19"/>
      <c r="K59" s="19"/>
      <c r="L59" s="19"/>
    </row>
    <row r="60" spans="1:12" ht="16.5" customHeight="1" hidden="1">
      <c r="A60" s="41" t="s">
        <v>60</v>
      </c>
      <c r="B60" s="73">
        <f t="shared" si="13"/>
        <v>518</v>
      </c>
      <c r="C60" s="50" t="s">
        <v>6</v>
      </c>
      <c r="D60" s="50" t="s">
        <v>10</v>
      </c>
      <c r="E60" s="53" t="s">
        <v>102</v>
      </c>
      <c r="F60" s="50" t="s">
        <v>23</v>
      </c>
      <c r="G60" s="36">
        <f aca="true" t="shared" si="14" ref="G60:L60">G61</f>
        <v>0</v>
      </c>
      <c r="H60" s="36">
        <f t="shared" si="14"/>
        <v>0</v>
      </c>
      <c r="I60" s="36">
        <f t="shared" si="14"/>
        <v>0</v>
      </c>
      <c r="J60" s="19">
        <f t="shared" si="14"/>
        <v>15121.06</v>
      </c>
      <c r="K60" s="19">
        <f t="shared" si="14"/>
        <v>15121.06</v>
      </c>
      <c r="L60" s="19">
        <f t="shared" si="14"/>
        <v>15121.06</v>
      </c>
    </row>
    <row r="61" spans="1:12" ht="21" customHeight="1" hidden="1">
      <c r="A61" s="41" t="s">
        <v>57</v>
      </c>
      <c r="B61" s="73">
        <f t="shared" si="13"/>
        <v>518</v>
      </c>
      <c r="C61" s="42" t="s">
        <v>6</v>
      </c>
      <c r="D61" s="42" t="s">
        <v>10</v>
      </c>
      <c r="E61" s="53" t="s">
        <v>102</v>
      </c>
      <c r="F61" s="53" t="s">
        <v>24</v>
      </c>
      <c r="G61" s="36">
        <v>0</v>
      </c>
      <c r="H61" s="36">
        <v>0</v>
      </c>
      <c r="I61" s="36">
        <v>0</v>
      </c>
      <c r="J61" s="19">
        <v>15121.06</v>
      </c>
      <c r="K61" s="19">
        <v>15121.06</v>
      </c>
      <c r="L61" s="19">
        <v>15121.06</v>
      </c>
    </row>
    <row r="62" spans="1:12" ht="25.5">
      <c r="A62" s="162" t="s">
        <v>95</v>
      </c>
      <c r="B62" s="72">
        <f t="shared" si="13"/>
        <v>518</v>
      </c>
      <c r="C62" s="37" t="s">
        <v>10</v>
      </c>
      <c r="D62" s="55" t="s">
        <v>11</v>
      </c>
      <c r="E62" s="37" t="s">
        <v>234</v>
      </c>
      <c r="F62" s="64" t="s">
        <v>8</v>
      </c>
      <c r="G62" s="39">
        <f>G63</f>
        <v>5000</v>
      </c>
      <c r="H62" s="39">
        <f aca="true" t="shared" si="15" ref="H62:I65">H63</f>
        <v>8000</v>
      </c>
      <c r="I62" s="39">
        <f t="shared" si="15"/>
        <v>8000</v>
      </c>
      <c r="J62" s="18">
        <f aca="true" t="shared" si="16" ref="J62:L65">J63</f>
        <v>55000</v>
      </c>
      <c r="K62" s="18">
        <f t="shared" si="16"/>
        <v>50000</v>
      </c>
      <c r="L62" s="18">
        <f t="shared" si="16"/>
        <v>50000</v>
      </c>
    </row>
    <row r="63" spans="1:12" ht="12.75">
      <c r="A63" s="171" t="s">
        <v>67</v>
      </c>
      <c r="B63" s="73">
        <f t="shared" si="13"/>
        <v>518</v>
      </c>
      <c r="C63" s="50" t="s">
        <v>10</v>
      </c>
      <c r="D63" s="52">
        <v>10</v>
      </c>
      <c r="E63" s="50" t="s">
        <v>234</v>
      </c>
      <c r="F63" s="50" t="s">
        <v>8</v>
      </c>
      <c r="G63" s="36">
        <f>G64</f>
        <v>5000</v>
      </c>
      <c r="H63" s="36">
        <f t="shared" si="15"/>
        <v>8000</v>
      </c>
      <c r="I63" s="36">
        <f t="shared" si="15"/>
        <v>8000</v>
      </c>
      <c r="J63" s="19">
        <f t="shared" si="16"/>
        <v>55000</v>
      </c>
      <c r="K63" s="19">
        <f t="shared" si="16"/>
        <v>50000</v>
      </c>
      <c r="L63" s="19">
        <f t="shared" si="16"/>
        <v>50000</v>
      </c>
    </row>
    <row r="64" spans="1:12" ht="12.75">
      <c r="A64" s="172" t="s">
        <v>64</v>
      </c>
      <c r="B64" s="73">
        <f t="shared" si="13"/>
        <v>518</v>
      </c>
      <c r="C64" s="50" t="s">
        <v>10</v>
      </c>
      <c r="D64" s="52">
        <v>10</v>
      </c>
      <c r="E64" s="53" t="s">
        <v>120</v>
      </c>
      <c r="F64" s="50" t="s">
        <v>8</v>
      </c>
      <c r="G64" s="36">
        <f>G65</f>
        <v>5000</v>
      </c>
      <c r="H64" s="36">
        <f t="shared" si="15"/>
        <v>8000</v>
      </c>
      <c r="I64" s="36">
        <f t="shared" si="15"/>
        <v>8000</v>
      </c>
      <c r="J64" s="19">
        <f t="shared" si="16"/>
        <v>55000</v>
      </c>
      <c r="K64" s="19">
        <f t="shared" si="16"/>
        <v>50000</v>
      </c>
      <c r="L64" s="19">
        <f t="shared" si="16"/>
        <v>50000</v>
      </c>
    </row>
    <row r="65" spans="1:12" ht="16.5" customHeight="1">
      <c r="A65" s="41" t="s">
        <v>60</v>
      </c>
      <c r="B65" s="73">
        <f t="shared" si="13"/>
        <v>518</v>
      </c>
      <c r="C65" s="50" t="s">
        <v>10</v>
      </c>
      <c r="D65" s="52">
        <v>10</v>
      </c>
      <c r="E65" s="53" t="s">
        <v>120</v>
      </c>
      <c r="F65" s="50" t="s">
        <v>23</v>
      </c>
      <c r="G65" s="36">
        <f>G66</f>
        <v>5000</v>
      </c>
      <c r="H65" s="36">
        <f t="shared" si="15"/>
        <v>8000</v>
      </c>
      <c r="I65" s="36">
        <f t="shared" si="15"/>
        <v>8000</v>
      </c>
      <c r="J65" s="19">
        <f t="shared" si="16"/>
        <v>55000</v>
      </c>
      <c r="K65" s="19">
        <f t="shared" si="16"/>
        <v>50000</v>
      </c>
      <c r="L65" s="19">
        <f t="shared" si="16"/>
        <v>50000</v>
      </c>
    </row>
    <row r="66" spans="1:12" ht="27" customHeight="1">
      <c r="A66" s="41" t="s">
        <v>57</v>
      </c>
      <c r="B66" s="73">
        <f t="shared" si="13"/>
        <v>518</v>
      </c>
      <c r="C66" s="50" t="s">
        <v>10</v>
      </c>
      <c r="D66" s="52">
        <v>10</v>
      </c>
      <c r="E66" s="53" t="s">
        <v>120</v>
      </c>
      <c r="F66" s="50" t="s">
        <v>24</v>
      </c>
      <c r="G66" s="36">
        <v>5000</v>
      </c>
      <c r="H66" s="36">
        <v>8000</v>
      </c>
      <c r="I66" s="36">
        <v>8000</v>
      </c>
      <c r="J66" s="19">
        <v>55000</v>
      </c>
      <c r="K66" s="19">
        <v>50000</v>
      </c>
      <c r="L66" s="19">
        <v>50000</v>
      </c>
    </row>
    <row r="67" spans="1:12" ht="15" customHeight="1" hidden="1">
      <c r="A67" s="160" t="s">
        <v>27</v>
      </c>
      <c r="B67" s="73">
        <f t="shared" si="13"/>
        <v>518</v>
      </c>
      <c r="C67" s="50" t="s">
        <v>10</v>
      </c>
      <c r="D67" s="52">
        <v>10</v>
      </c>
      <c r="E67" s="52">
        <v>2026700</v>
      </c>
      <c r="F67" s="50" t="s">
        <v>28</v>
      </c>
      <c r="G67" s="36"/>
      <c r="H67" s="36"/>
      <c r="I67" s="36"/>
      <c r="J67" s="19"/>
      <c r="K67" s="19">
        <v>0</v>
      </c>
      <c r="L67" s="18" t="e">
        <f>K67-#REF!</f>
        <v>#REF!</v>
      </c>
    </row>
    <row r="68" spans="1:12" ht="15" customHeight="1" hidden="1">
      <c r="A68" s="160" t="s">
        <v>30</v>
      </c>
      <c r="B68" s="73">
        <f t="shared" si="13"/>
        <v>518</v>
      </c>
      <c r="C68" s="50" t="s">
        <v>10</v>
      </c>
      <c r="D68" s="52">
        <v>10</v>
      </c>
      <c r="E68" s="52">
        <v>2026700</v>
      </c>
      <c r="F68" s="50" t="s">
        <v>29</v>
      </c>
      <c r="G68" s="36"/>
      <c r="H68" s="36"/>
      <c r="I68" s="36"/>
      <c r="J68" s="19"/>
      <c r="K68" s="19">
        <v>0</v>
      </c>
      <c r="L68" s="18" t="e">
        <f>K68-#REF!</f>
        <v>#REF!</v>
      </c>
    </row>
    <row r="69" spans="1:12" ht="0" customHeight="1" hidden="1">
      <c r="A69" s="165" t="s">
        <v>41</v>
      </c>
      <c r="B69" s="73">
        <f t="shared" si="13"/>
        <v>518</v>
      </c>
      <c r="C69" s="45" t="s">
        <v>7</v>
      </c>
      <c r="D69" s="46" t="s">
        <v>11</v>
      </c>
      <c r="E69" s="46" t="s">
        <v>13</v>
      </c>
      <c r="F69" s="47" t="s">
        <v>8</v>
      </c>
      <c r="G69" s="35"/>
      <c r="H69" s="35"/>
      <c r="I69" s="35"/>
      <c r="J69" s="18"/>
      <c r="K69" s="18">
        <f>K73</f>
        <v>0</v>
      </c>
      <c r="L69" s="18" t="e">
        <f>K69-#REF!</f>
        <v>#REF!</v>
      </c>
    </row>
    <row r="70" spans="1:12" s="13" customFormat="1" ht="15" customHeight="1" hidden="1">
      <c r="A70" s="166" t="s">
        <v>42</v>
      </c>
      <c r="B70" s="73">
        <f>B46</f>
        <v>518</v>
      </c>
      <c r="C70" s="45" t="s">
        <v>7</v>
      </c>
      <c r="D70" s="46" t="s">
        <v>36</v>
      </c>
      <c r="E70" s="46" t="s">
        <v>13</v>
      </c>
      <c r="F70" s="47" t="s">
        <v>8</v>
      </c>
      <c r="G70" s="35"/>
      <c r="H70" s="35"/>
      <c r="I70" s="35"/>
      <c r="J70" s="18"/>
      <c r="K70" s="18">
        <f>K71</f>
        <v>0</v>
      </c>
      <c r="L70" s="18" t="e">
        <f>K70-#REF!</f>
        <v>#REF!</v>
      </c>
    </row>
    <row r="71" spans="1:12" ht="25.5" customHeight="1" hidden="1">
      <c r="A71" s="41" t="s">
        <v>45</v>
      </c>
      <c r="B71" s="73">
        <f>B53</f>
        <v>518</v>
      </c>
      <c r="C71" s="43" t="s">
        <v>7</v>
      </c>
      <c r="D71" s="61" t="s">
        <v>36</v>
      </c>
      <c r="E71" s="61">
        <v>5210206</v>
      </c>
      <c r="F71" s="66" t="s">
        <v>23</v>
      </c>
      <c r="G71" s="36"/>
      <c r="H71" s="36"/>
      <c r="I71" s="36"/>
      <c r="J71" s="19"/>
      <c r="K71" s="19">
        <f>K72</f>
        <v>0</v>
      </c>
      <c r="L71" s="18" t="e">
        <f>K71-#REF!</f>
        <v>#REF!</v>
      </c>
    </row>
    <row r="72" spans="1:12" ht="22.5" customHeight="1" hidden="1">
      <c r="A72" s="41" t="s">
        <v>26</v>
      </c>
      <c r="B72" s="73">
        <f>B54</f>
        <v>518</v>
      </c>
      <c r="C72" s="43" t="s">
        <v>7</v>
      </c>
      <c r="D72" s="61" t="s">
        <v>36</v>
      </c>
      <c r="E72" s="61">
        <v>5210206</v>
      </c>
      <c r="F72" s="66" t="s">
        <v>24</v>
      </c>
      <c r="G72" s="36"/>
      <c r="H72" s="36"/>
      <c r="I72" s="36"/>
      <c r="J72" s="19"/>
      <c r="K72" s="19"/>
      <c r="L72" s="18" t="e">
        <f>K72-#REF!</f>
        <v>#REF!</v>
      </c>
    </row>
    <row r="73" spans="1:12" s="13" customFormat="1" ht="15" customHeight="1" hidden="1">
      <c r="A73" s="163" t="s">
        <v>44</v>
      </c>
      <c r="B73" s="73">
        <f>B55</f>
        <v>518</v>
      </c>
      <c r="C73" s="45" t="s">
        <v>7</v>
      </c>
      <c r="D73" s="45" t="s">
        <v>43</v>
      </c>
      <c r="E73" s="46" t="s">
        <v>13</v>
      </c>
      <c r="F73" s="47" t="s">
        <v>8</v>
      </c>
      <c r="G73" s="35"/>
      <c r="H73" s="35"/>
      <c r="I73" s="35"/>
      <c r="J73" s="18"/>
      <c r="K73" s="18">
        <f>K74+K77</f>
        <v>0</v>
      </c>
      <c r="L73" s="18" t="e">
        <f>K73-#REF!</f>
        <v>#REF!</v>
      </c>
    </row>
    <row r="74" spans="1:12" ht="15" customHeight="1" hidden="1">
      <c r="A74" s="41" t="s">
        <v>51</v>
      </c>
      <c r="B74" s="73">
        <f>B56</f>
        <v>518</v>
      </c>
      <c r="C74" s="42" t="s">
        <v>7</v>
      </c>
      <c r="D74" s="42" t="s">
        <v>43</v>
      </c>
      <c r="E74" s="48">
        <v>3400300</v>
      </c>
      <c r="F74" s="42" t="s">
        <v>8</v>
      </c>
      <c r="G74" s="36"/>
      <c r="H74" s="36"/>
      <c r="I74" s="36"/>
      <c r="J74" s="21"/>
      <c r="K74" s="21">
        <f>K75</f>
        <v>0</v>
      </c>
      <c r="L74" s="18" t="e">
        <f>K74-#REF!</f>
        <v>#REF!</v>
      </c>
    </row>
    <row r="75" spans="1:12" ht="15" customHeight="1" hidden="1">
      <c r="A75" s="41" t="s">
        <v>25</v>
      </c>
      <c r="B75" s="73">
        <f>B57</f>
        <v>518</v>
      </c>
      <c r="C75" s="43" t="s">
        <v>7</v>
      </c>
      <c r="D75" s="43" t="s">
        <v>43</v>
      </c>
      <c r="E75" s="61">
        <v>3400300</v>
      </c>
      <c r="F75" s="66" t="s">
        <v>23</v>
      </c>
      <c r="G75" s="36"/>
      <c r="H75" s="36"/>
      <c r="I75" s="36"/>
      <c r="J75" s="19"/>
      <c r="K75" s="19">
        <f>K76</f>
        <v>0</v>
      </c>
      <c r="L75" s="18" t="e">
        <f>K75-#REF!</f>
        <v>#REF!</v>
      </c>
    </row>
    <row r="76" spans="1:12" ht="22.5" customHeight="1" hidden="1">
      <c r="A76" s="41" t="s">
        <v>26</v>
      </c>
      <c r="B76" s="73">
        <f aca="true" t="shared" si="17" ref="B76:B91">B60</f>
        <v>518</v>
      </c>
      <c r="C76" s="43" t="s">
        <v>7</v>
      </c>
      <c r="D76" s="43" t="s">
        <v>43</v>
      </c>
      <c r="E76" s="61">
        <v>3400300</v>
      </c>
      <c r="F76" s="66" t="s">
        <v>24</v>
      </c>
      <c r="G76" s="36"/>
      <c r="H76" s="36"/>
      <c r="I76" s="36"/>
      <c r="J76" s="19"/>
      <c r="K76" s="19"/>
      <c r="L76" s="18" t="e">
        <f>K76-#REF!</f>
        <v>#REF!</v>
      </c>
    </row>
    <row r="77" spans="1:12" ht="22.5" customHeight="1" hidden="1">
      <c r="A77" s="41" t="s">
        <v>52</v>
      </c>
      <c r="B77" s="73">
        <f t="shared" si="17"/>
        <v>518</v>
      </c>
      <c r="C77" s="43" t="s">
        <v>7</v>
      </c>
      <c r="D77" s="43" t="s">
        <v>43</v>
      </c>
      <c r="E77" s="61">
        <v>3380000</v>
      </c>
      <c r="F77" s="53" t="s">
        <v>8</v>
      </c>
      <c r="G77" s="36"/>
      <c r="H77" s="36"/>
      <c r="I77" s="36"/>
      <c r="J77" s="19"/>
      <c r="K77" s="19">
        <f>K78</f>
        <v>0</v>
      </c>
      <c r="L77" s="18" t="e">
        <f>K77-#REF!</f>
        <v>#REF!</v>
      </c>
    </row>
    <row r="78" spans="1:12" ht="33.75" customHeight="1" hidden="1">
      <c r="A78" s="41" t="s">
        <v>37</v>
      </c>
      <c r="B78" s="73">
        <f t="shared" si="17"/>
        <v>518</v>
      </c>
      <c r="C78" s="43" t="s">
        <v>7</v>
      </c>
      <c r="D78" s="43" t="s">
        <v>43</v>
      </c>
      <c r="E78" s="61">
        <v>3380000</v>
      </c>
      <c r="F78" s="53" t="s">
        <v>47</v>
      </c>
      <c r="G78" s="36"/>
      <c r="H78" s="36"/>
      <c r="I78" s="36"/>
      <c r="J78" s="19"/>
      <c r="K78" s="19">
        <f>K79</f>
        <v>0</v>
      </c>
      <c r="L78" s="18" t="e">
        <f>K78-#REF!</f>
        <v>#REF!</v>
      </c>
    </row>
    <row r="79" spans="1:12" ht="22.5" customHeight="1" hidden="1">
      <c r="A79" s="41" t="s">
        <v>49</v>
      </c>
      <c r="B79" s="73">
        <f t="shared" si="17"/>
        <v>518</v>
      </c>
      <c r="C79" s="43" t="s">
        <v>7</v>
      </c>
      <c r="D79" s="43" t="s">
        <v>43</v>
      </c>
      <c r="E79" s="61">
        <v>3380000</v>
      </c>
      <c r="F79" s="53" t="s">
        <v>46</v>
      </c>
      <c r="G79" s="36"/>
      <c r="H79" s="36"/>
      <c r="I79" s="36"/>
      <c r="J79" s="19"/>
      <c r="K79" s="19"/>
      <c r="L79" s="18" t="e">
        <f>K79-#REF!</f>
        <v>#REF!</v>
      </c>
    </row>
    <row r="80" spans="1:12" ht="12.75">
      <c r="A80" s="162" t="s">
        <v>94</v>
      </c>
      <c r="B80" s="72">
        <f t="shared" si="17"/>
        <v>518</v>
      </c>
      <c r="C80" s="37" t="s">
        <v>7</v>
      </c>
      <c r="D80" s="55" t="s">
        <v>11</v>
      </c>
      <c r="E80" s="38" t="s">
        <v>234</v>
      </c>
      <c r="F80" s="37" t="s">
        <v>8</v>
      </c>
      <c r="G80" s="39">
        <f>G85+G88</f>
        <v>1194380</v>
      </c>
      <c r="H80" s="39">
        <f>H85+H88</f>
        <v>1168113</v>
      </c>
      <c r="I80" s="39">
        <f>I85+I88</f>
        <v>1174806</v>
      </c>
      <c r="J80" s="18" t="e">
        <f>J88+#REF!+J81</f>
        <v>#REF!</v>
      </c>
      <c r="K80" s="18" t="e">
        <f>K88+#REF!+K81</f>
        <v>#REF!</v>
      </c>
      <c r="L80" s="18" t="e">
        <f>L88+#REF!+L81</f>
        <v>#REF!</v>
      </c>
    </row>
    <row r="81" spans="1:12" ht="12.75" hidden="1">
      <c r="A81" s="164" t="s">
        <v>72</v>
      </c>
      <c r="B81" s="65">
        <f t="shared" si="17"/>
        <v>518</v>
      </c>
      <c r="C81" s="45" t="s">
        <v>7</v>
      </c>
      <c r="D81" s="45" t="s">
        <v>9</v>
      </c>
      <c r="E81" s="57"/>
      <c r="F81" s="45"/>
      <c r="G81" s="35">
        <f aca="true" t="shared" si="18" ref="G81:I83">G82</f>
        <v>0</v>
      </c>
      <c r="H81" s="35">
        <f t="shared" si="18"/>
        <v>0</v>
      </c>
      <c r="I81" s="35">
        <f t="shared" si="18"/>
        <v>0</v>
      </c>
      <c r="J81" s="18">
        <f aca="true" t="shared" si="19" ref="J81:L83">J82</f>
        <v>385140</v>
      </c>
      <c r="K81" s="18">
        <f t="shared" si="19"/>
        <v>0</v>
      </c>
      <c r="L81" s="18">
        <f t="shared" si="19"/>
        <v>0</v>
      </c>
    </row>
    <row r="82" spans="1:12" ht="12.75" customHeight="1" hidden="1">
      <c r="A82" s="41" t="s">
        <v>73</v>
      </c>
      <c r="B82" s="65">
        <f t="shared" si="17"/>
        <v>518</v>
      </c>
      <c r="C82" s="42" t="s">
        <v>7</v>
      </c>
      <c r="D82" s="42" t="s">
        <v>9</v>
      </c>
      <c r="E82" s="42"/>
      <c r="F82" s="43"/>
      <c r="G82" s="36">
        <f t="shared" si="18"/>
        <v>0</v>
      </c>
      <c r="H82" s="36">
        <f t="shared" si="18"/>
        <v>0</v>
      </c>
      <c r="I82" s="36">
        <f t="shared" si="18"/>
        <v>0</v>
      </c>
      <c r="J82" s="21">
        <f t="shared" si="19"/>
        <v>385140</v>
      </c>
      <c r="K82" s="21">
        <f t="shared" si="19"/>
        <v>0</v>
      </c>
      <c r="L82" s="21">
        <f t="shared" si="19"/>
        <v>0</v>
      </c>
    </row>
    <row r="83" spans="1:12" ht="12.75" customHeight="1" hidden="1">
      <c r="A83" s="41" t="s">
        <v>60</v>
      </c>
      <c r="B83" s="65">
        <f t="shared" si="17"/>
        <v>518</v>
      </c>
      <c r="C83" s="42" t="s">
        <v>7</v>
      </c>
      <c r="D83" s="42" t="s">
        <v>9</v>
      </c>
      <c r="E83" s="42"/>
      <c r="F83" s="43"/>
      <c r="G83" s="36">
        <f t="shared" si="18"/>
        <v>0</v>
      </c>
      <c r="H83" s="36">
        <f t="shared" si="18"/>
        <v>0</v>
      </c>
      <c r="I83" s="36">
        <f t="shared" si="18"/>
        <v>0</v>
      </c>
      <c r="J83" s="21">
        <f t="shared" si="19"/>
        <v>385140</v>
      </c>
      <c r="K83" s="21">
        <f t="shared" si="19"/>
        <v>0</v>
      </c>
      <c r="L83" s="21">
        <f t="shared" si="19"/>
        <v>0</v>
      </c>
    </row>
    <row r="84" spans="1:12" ht="12.75" customHeight="1" hidden="1">
      <c r="A84" s="41" t="s">
        <v>57</v>
      </c>
      <c r="B84" s="65">
        <f t="shared" si="17"/>
        <v>518</v>
      </c>
      <c r="C84" s="42" t="s">
        <v>7</v>
      </c>
      <c r="D84" s="42" t="s">
        <v>9</v>
      </c>
      <c r="E84" s="42"/>
      <c r="F84" s="42"/>
      <c r="G84" s="36"/>
      <c r="H84" s="36"/>
      <c r="I84" s="36"/>
      <c r="J84" s="21">
        <v>385140</v>
      </c>
      <c r="K84" s="21">
        <v>0</v>
      </c>
      <c r="L84" s="21">
        <v>0</v>
      </c>
    </row>
    <row r="85" spans="1:12" ht="18" customHeight="1">
      <c r="A85" s="163" t="s">
        <v>91</v>
      </c>
      <c r="B85" s="65">
        <f t="shared" si="17"/>
        <v>518</v>
      </c>
      <c r="C85" s="43" t="s">
        <v>7</v>
      </c>
      <c r="D85" s="43" t="s">
        <v>50</v>
      </c>
      <c r="E85" s="43" t="s">
        <v>234</v>
      </c>
      <c r="F85" s="43" t="s">
        <v>8</v>
      </c>
      <c r="G85" s="36">
        <f aca="true" t="shared" si="20" ref="G85:I86">G86</f>
        <v>50000</v>
      </c>
      <c r="H85" s="36">
        <f t="shared" si="20"/>
        <v>0</v>
      </c>
      <c r="I85" s="36">
        <f t="shared" si="20"/>
        <v>0</v>
      </c>
      <c r="J85" s="21"/>
      <c r="K85" s="21"/>
      <c r="L85" s="21"/>
    </row>
    <row r="86" spans="1:12" ht="21" customHeight="1">
      <c r="A86" s="41" t="s">
        <v>60</v>
      </c>
      <c r="B86" s="65">
        <v>518</v>
      </c>
      <c r="C86" s="43" t="s">
        <v>7</v>
      </c>
      <c r="D86" s="43" t="s">
        <v>50</v>
      </c>
      <c r="E86" s="43" t="s">
        <v>115</v>
      </c>
      <c r="F86" s="43" t="s">
        <v>23</v>
      </c>
      <c r="G86" s="36">
        <f>G87</f>
        <v>50000</v>
      </c>
      <c r="H86" s="36">
        <f t="shared" si="20"/>
        <v>0</v>
      </c>
      <c r="I86" s="36">
        <f t="shared" si="20"/>
        <v>0</v>
      </c>
      <c r="J86" s="21"/>
      <c r="K86" s="21"/>
      <c r="L86" s="21"/>
    </row>
    <row r="87" spans="1:12" ht="18.75" customHeight="1">
      <c r="A87" s="41" t="s">
        <v>57</v>
      </c>
      <c r="B87" s="65">
        <f t="shared" si="17"/>
        <v>518</v>
      </c>
      <c r="C87" s="43" t="s">
        <v>7</v>
      </c>
      <c r="D87" s="43" t="s">
        <v>50</v>
      </c>
      <c r="E87" s="43" t="s">
        <v>115</v>
      </c>
      <c r="F87" s="43" t="s">
        <v>24</v>
      </c>
      <c r="G87" s="36">
        <v>50000</v>
      </c>
      <c r="H87" s="36">
        <v>0</v>
      </c>
      <c r="I87" s="36">
        <v>0</v>
      </c>
      <c r="J87" s="21"/>
      <c r="K87" s="21"/>
      <c r="L87" s="21"/>
    </row>
    <row r="88" spans="1:12" ht="18.75" customHeight="1">
      <c r="A88" s="162" t="s">
        <v>42</v>
      </c>
      <c r="B88" s="72">
        <f t="shared" si="17"/>
        <v>518</v>
      </c>
      <c r="C88" s="37" t="s">
        <v>7</v>
      </c>
      <c r="D88" s="37" t="s">
        <v>36</v>
      </c>
      <c r="E88" s="64" t="s">
        <v>234</v>
      </c>
      <c r="F88" s="37" t="s">
        <v>8</v>
      </c>
      <c r="G88" s="39">
        <f>G89+G92</f>
        <v>1144380</v>
      </c>
      <c r="H88" s="39">
        <f>H89+H92</f>
        <v>1168113</v>
      </c>
      <c r="I88" s="39">
        <f>I89+I92</f>
        <v>1174806</v>
      </c>
      <c r="J88" s="18" t="e">
        <f>J89+#REF!</f>
        <v>#REF!</v>
      </c>
      <c r="K88" s="18" t="e">
        <f>K89</f>
        <v>#REF!</v>
      </c>
      <c r="L88" s="18" t="e">
        <f>L89</f>
        <v>#REF!</v>
      </c>
    </row>
    <row r="89" spans="1:12" s="27" customFormat="1" ht="27.75" customHeight="1">
      <c r="A89" s="168" t="s">
        <v>243</v>
      </c>
      <c r="B89" s="73">
        <f t="shared" si="17"/>
        <v>518</v>
      </c>
      <c r="C89" s="50" t="s">
        <v>7</v>
      </c>
      <c r="D89" s="43" t="s">
        <v>36</v>
      </c>
      <c r="E89" s="53" t="s">
        <v>116</v>
      </c>
      <c r="F89" s="43" t="s">
        <v>8</v>
      </c>
      <c r="G89" s="36">
        <f aca="true" t="shared" si="21" ref="G89:L89">G91</f>
        <v>924380</v>
      </c>
      <c r="H89" s="36">
        <f t="shared" si="21"/>
        <v>948113</v>
      </c>
      <c r="I89" s="36">
        <f t="shared" si="21"/>
        <v>954806</v>
      </c>
      <c r="J89" s="19" t="e">
        <f t="shared" si="21"/>
        <v>#REF!</v>
      </c>
      <c r="K89" s="19" t="e">
        <f t="shared" si="21"/>
        <v>#REF!</v>
      </c>
      <c r="L89" s="19" t="e">
        <f t="shared" si="21"/>
        <v>#REF!</v>
      </c>
    </row>
    <row r="90" spans="1:12" s="27" customFormat="1" ht="21.75" customHeight="1">
      <c r="A90" s="41" t="s">
        <v>60</v>
      </c>
      <c r="B90" s="73">
        <f t="shared" si="17"/>
        <v>518</v>
      </c>
      <c r="C90" s="50" t="s">
        <v>7</v>
      </c>
      <c r="D90" s="43" t="s">
        <v>36</v>
      </c>
      <c r="E90" s="53" t="s">
        <v>116</v>
      </c>
      <c r="F90" s="43" t="s">
        <v>23</v>
      </c>
      <c r="G90" s="36">
        <f>G91</f>
        <v>924380</v>
      </c>
      <c r="H90" s="36">
        <f>H91</f>
        <v>948113</v>
      </c>
      <c r="I90" s="36">
        <f>I91</f>
        <v>954806</v>
      </c>
      <c r="J90" s="19"/>
      <c r="K90" s="19"/>
      <c r="L90" s="19"/>
    </row>
    <row r="91" spans="1:12" ht="23.25" customHeight="1">
      <c r="A91" s="41" t="s">
        <v>57</v>
      </c>
      <c r="B91" s="73">
        <f t="shared" si="17"/>
        <v>518</v>
      </c>
      <c r="C91" s="50" t="s">
        <v>7</v>
      </c>
      <c r="D91" s="42" t="s">
        <v>36</v>
      </c>
      <c r="E91" s="53" t="s">
        <v>116</v>
      </c>
      <c r="F91" s="43" t="s">
        <v>24</v>
      </c>
      <c r="G91" s="36">
        <v>924380</v>
      </c>
      <c r="H91" s="36">
        <v>948113</v>
      </c>
      <c r="I91" s="36">
        <v>954806</v>
      </c>
      <c r="J91" s="19" t="e">
        <f>#REF!</f>
        <v>#REF!</v>
      </c>
      <c r="K91" s="19" t="e">
        <f>#REF!</f>
        <v>#REF!</v>
      </c>
      <c r="L91" s="19" t="e">
        <f>#REF!</f>
        <v>#REF!</v>
      </c>
    </row>
    <row r="92" spans="1:16" ht="23.25" customHeight="1">
      <c r="A92" s="176" t="s">
        <v>65</v>
      </c>
      <c r="B92" s="177">
        <v>518</v>
      </c>
      <c r="C92" s="178" t="s">
        <v>7</v>
      </c>
      <c r="D92" s="179" t="s">
        <v>36</v>
      </c>
      <c r="E92" s="179" t="s">
        <v>237</v>
      </c>
      <c r="F92" s="179" t="s">
        <v>8</v>
      </c>
      <c r="G92" s="180">
        <f aca="true" t="shared" si="22" ref="G92:I93">G93</f>
        <v>220000</v>
      </c>
      <c r="H92" s="180">
        <f t="shared" si="22"/>
        <v>220000</v>
      </c>
      <c r="I92" s="180">
        <f t="shared" si="22"/>
        <v>220000</v>
      </c>
      <c r="J92" s="19"/>
      <c r="K92" s="19"/>
      <c r="L92" s="19"/>
      <c r="P92" s="24"/>
    </row>
    <row r="93" spans="1:12" ht="23.25" customHeight="1">
      <c r="A93" s="176" t="s">
        <v>60</v>
      </c>
      <c r="B93" s="177">
        <v>518</v>
      </c>
      <c r="C93" s="178" t="s">
        <v>7</v>
      </c>
      <c r="D93" s="179" t="s">
        <v>36</v>
      </c>
      <c r="E93" s="179" t="s">
        <v>237</v>
      </c>
      <c r="F93" s="179" t="s">
        <v>23</v>
      </c>
      <c r="G93" s="180">
        <f t="shared" si="22"/>
        <v>220000</v>
      </c>
      <c r="H93" s="180">
        <f t="shared" si="22"/>
        <v>220000</v>
      </c>
      <c r="I93" s="180">
        <f t="shared" si="22"/>
        <v>220000</v>
      </c>
      <c r="J93" s="19"/>
      <c r="K93" s="19"/>
      <c r="L93" s="19"/>
    </row>
    <row r="94" spans="1:12" ht="19.5" customHeight="1">
      <c r="A94" s="176" t="s">
        <v>57</v>
      </c>
      <c r="B94" s="177">
        <v>518</v>
      </c>
      <c r="C94" s="178" t="s">
        <v>7</v>
      </c>
      <c r="D94" s="179" t="s">
        <v>36</v>
      </c>
      <c r="E94" s="179" t="s">
        <v>237</v>
      </c>
      <c r="F94" s="179" t="s">
        <v>24</v>
      </c>
      <c r="G94" s="36">
        <v>220000</v>
      </c>
      <c r="H94" s="36">
        <v>220000</v>
      </c>
      <c r="I94" s="36">
        <v>220000</v>
      </c>
      <c r="J94" s="19"/>
      <c r="K94" s="19"/>
      <c r="L94" s="19"/>
    </row>
    <row r="95" spans="1:12" ht="0.75" customHeight="1" hidden="1">
      <c r="A95" s="163" t="s">
        <v>48</v>
      </c>
      <c r="B95" s="73">
        <f aca="true" t="shared" si="23" ref="B95:B110">B76</f>
        <v>518</v>
      </c>
      <c r="C95" s="45" t="s">
        <v>9</v>
      </c>
      <c r="D95" s="45" t="s">
        <v>6</v>
      </c>
      <c r="E95" s="57" t="s">
        <v>61</v>
      </c>
      <c r="F95" s="45" t="s">
        <v>8</v>
      </c>
      <c r="G95" s="35">
        <f aca="true" t="shared" si="24" ref="G95:L95">G96</f>
        <v>0</v>
      </c>
      <c r="H95" s="35">
        <f t="shared" si="24"/>
        <v>0</v>
      </c>
      <c r="I95" s="35">
        <f t="shared" si="24"/>
        <v>0</v>
      </c>
      <c r="J95" s="18">
        <f t="shared" si="24"/>
        <v>357000</v>
      </c>
      <c r="K95" s="18">
        <f t="shared" si="24"/>
        <v>0</v>
      </c>
      <c r="L95" s="18">
        <f t="shared" si="24"/>
        <v>0</v>
      </c>
    </row>
    <row r="96" spans="1:12" ht="38.25" customHeight="1" hidden="1">
      <c r="A96" s="41" t="s">
        <v>79</v>
      </c>
      <c r="B96" s="73">
        <f t="shared" si="23"/>
        <v>518</v>
      </c>
      <c r="C96" s="67" t="s">
        <v>9</v>
      </c>
      <c r="D96" s="67" t="s">
        <v>6</v>
      </c>
      <c r="E96" s="43" t="s">
        <v>77</v>
      </c>
      <c r="F96" s="50" t="s">
        <v>8</v>
      </c>
      <c r="G96" s="36">
        <f aca="true" t="shared" si="25" ref="G96:L96">G97+G99</f>
        <v>0</v>
      </c>
      <c r="H96" s="36">
        <f t="shared" si="25"/>
        <v>0</v>
      </c>
      <c r="I96" s="36">
        <f t="shared" si="25"/>
        <v>0</v>
      </c>
      <c r="J96" s="19">
        <f t="shared" si="25"/>
        <v>357000</v>
      </c>
      <c r="K96" s="19">
        <f t="shared" si="25"/>
        <v>0</v>
      </c>
      <c r="L96" s="19">
        <f t="shared" si="25"/>
        <v>0</v>
      </c>
    </row>
    <row r="97" spans="1:12" ht="15" customHeight="1" hidden="1">
      <c r="A97" s="41" t="s">
        <v>69</v>
      </c>
      <c r="B97" s="73">
        <f t="shared" si="23"/>
        <v>518</v>
      </c>
      <c r="C97" s="43" t="s">
        <v>9</v>
      </c>
      <c r="D97" s="43" t="s">
        <v>6</v>
      </c>
      <c r="E97" s="43" t="s">
        <v>77</v>
      </c>
      <c r="F97" s="50" t="s">
        <v>21</v>
      </c>
      <c r="G97" s="36">
        <f aca="true" t="shared" si="26" ref="G97:L97">G98</f>
        <v>0</v>
      </c>
      <c r="H97" s="36">
        <f t="shared" si="26"/>
        <v>0</v>
      </c>
      <c r="I97" s="36">
        <f t="shared" si="26"/>
        <v>0</v>
      </c>
      <c r="J97" s="19">
        <f t="shared" si="26"/>
        <v>230693.25</v>
      </c>
      <c r="K97" s="19">
        <f t="shared" si="26"/>
        <v>0</v>
      </c>
      <c r="L97" s="19">
        <f t="shared" si="26"/>
        <v>0</v>
      </c>
    </row>
    <row r="98" spans="1:12" ht="30.75" customHeight="1" hidden="1">
      <c r="A98" s="41" t="s">
        <v>59</v>
      </c>
      <c r="B98" s="73">
        <f t="shared" si="23"/>
        <v>518</v>
      </c>
      <c r="C98" s="43" t="s">
        <v>9</v>
      </c>
      <c r="D98" s="43" t="s">
        <v>6</v>
      </c>
      <c r="E98" s="43" t="s">
        <v>77</v>
      </c>
      <c r="F98" s="50" t="s">
        <v>22</v>
      </c>
      <c r="G98" s="36"/>
      <c r="H98" s="36"/>
      <c r="I98" s="36"/>
      <c r="J98" s="19">
        <v>230693.25</v>
      </c>
      <c r="K98" s="19">
        <v>0</v>
      </c>
      <c r="L98" s="19">
        <v>0</v>
      </c>
    </row>
    <row r="99" spans="1:12" ht="39.75" customHeight="1" hidden="1">
      <c r="A99" s="41" t="s">
        <v>80</v>
      </c>
      <c r="B99" s="73">
        <f t="shared" si="23"/>
        <v>518</v>
      </c>
      <c r="C99" s="67" t="s">
        <v>9</v>
      </c>
      <c r="D99" s="67" t="s">
        <v>6</v>
      </c>
      <c r="E99" s="43" t="s">
        <v>77</v>
      </c>
      <c r="F99" s="50" t="s">
        <v>28</v>
      </c>
      <c r="G99" s="36">
        <f>G101+G100</f>
        <v>0</v>
      </c>
      <c r="H99" s="36">
        <f>H101+H100</f>
        <v>0</v>
      </c>
      <c r="I99" s="36">
        <f>I101+I100</f>
        <v>0</v>
      </c>
      <c r="J99" s="19">
        <f>J101+J100</f>
        <v>126306.75</v>
      </c>
      <c r="K99" s="19">
        <f>K101</f>
        <v>0</v>
      </c>
      <c r="L99" s="19">
        <f>L101</f>
        <v>0</v>
      </c>
    </row>
    <row r="100" spans="1:254" ht="19.5" customHeight="1" hidden="1">
      <c r="A100" s="160" t="s">
        <v>58</v>
      </c>
      <c r="B100" s="73">
        <f t="shared" si="23"/>
        <v>518</v>
      </c>
      <c r="C100" s="67" t="s">
        <v>50</v>
      </c>
      <c r="D100" s="43" t="s">
        <v>6</v>
      </c>
      <c r="E100" s="43" t="s">
        <v>77</v>
      </c>
      <c r="F100" s="50" t="s">
        <v>56</v>
      </c>
      <c r="G100" s="36">
        <v>0</v>
      </c>
      <c r="H100" s="36">
        <v>0</v>
      </c>
      <c r="I100" s="36">
        <v>0</v>
      </c>
      <c r="J100" s="19">
        <v>120000</v>
      </c>
      <c r="K100" s="19">
        <v>0</v>
      </c>
      <c r="L100" s="19">
        <v>0</v>
      </c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</row>
    <row r="101" spans="1:12" ht="15.75" customHeight="1" hidden="1">
      <c r="A101" s="41" t="s">
        <v>81</v>
      </c>
      <c r="B101" s="73">
        <f t="shared" si="23"/>
        <v>518</v>
      </c>
      <c r="C101" s="67" t="s">
        <v>9</v>
      </c>
      <c r="D101" s="43" t="s">
        <v>6</v>
      </c>
      <c r="E101" s="43" t="s">
        <v>77</v>
      </c>
      <c r="F101" s="50" t="s">
        <v>78</v>
      </c>
      <c r="G101" s="36">
        <v>0</v>
      </c>
      <c r="H101" s="36">
        <v>0</v>
      </c>
      <c r="I101" s="36">
        <v>0</v>
      </c>
      <c r="J101" s="19">
        <v>6306.75</v>
      </c>
      <c r="K101" s="19">
        <v>0</v>
      </c>
      <c r="L101" s="19">
        <v>0</v>
      </c>
    </row>
    <row r="102" spans="1:12" ht="33" customHeight="1" hidden="1">
      <c r="A102" s="167" t="s">
        <v>44</v>
      </c>
      <c r="B102" s="65">
        <f t="shared" si="23"/>
        <v>518</v>
      </c>
      <c r="C102" s="45" t="s">
        <v>7</v>
      </c>
      <c r="D102" s="45" t="s">
        <v>43</v>
      </c>
      <c r="E102" s="45"/>
      <c r="F102" s="45"/>
      <c r="G102" s="35">
        <f>G103</f>
        <v>0</v>
      </c>
      <c r="H102" s="35">
        <v>0</v>
      </c>
      <c r="I102" s="35">
        <v>0</v>
      </c>
      <c r="J102" s="19"/>
      <c r="K102" s="19"/>
      <c r="L102" s="19"/>
    </row>
    <row r="103" spans="1:12" ht="23.25" customHeight="1" hidden="1">
      <c r="A103" s="41" t="s">
        <v>106</v>
      </c>
      <c r="B103" s="73">
        <f t="shared" si="23"/>
        <v>518</v>
      </c>
      <c r="C103" s="43" t="s">
        <v>7</v>
      </c>
      <c r="D103" s="43" t="s">
        <v>43</v>
      </c>
      <c r="E103" s="43" t="s">
        <v>105</v>
      </c>
      <c r="F103" s="50"/>
      <c r="G103" s="36">
        <f>G104</f>
        <v>0</v>
      </c>
      <c r="H103" s="36">
        <v>0</v>
      </c>
      <c r="I103" s="36">
        <v>0</v>
      </c>
      <c r="J103" s="19"/>
      <c r="K103" s="19"/>
      <c r="L103" s="19"/>
    </row>
    <row r="104" spans="1:12" ht="32.25" customHeight="1" hidden="1">
      <c r="A104" s="41" t="s">
        <v>60</v>
      </c>
      <c r="B104" s="73">
        <f t="shared" si="23"/>
        <v>518</v>
      </c>
      <c r="C104" s="43" t="s">
        <v>7</v>
      </c>
      <c r="D104" s="43" t="s">
        <v>43</v>
      </c>
      <c r="E104" s="43" t="s">
        <v>105</v>
      </c>
      <c r="F104" s="50" t="s">
        <v>23</v>
      </c>
      <c r="G104" s="36">
        <v>0</v>
      </c>
      <c r="H104" s="36">
        <v>0</v>
      </c>
      <c r="I104" s="36">
        <v>0</v>
      </c>
      <c r="J104" s="19"/>
      <c r="K104" s="19"/>
      <c r="L104" s="19"/>
    </row>
    <row r="105" spans="1:12" ht="39" customHeight="1" hidden="1">
      <c r="A105" s="41" t="s">
        <v>57</v>
      </c>
      <c r="B105" s="73">
        <f t="shared" si="23"/>
        <v>518</v>
      </c>
      <c r="C105" s="43" t="s">
        <v>7</v>
      </c>
      <c r="D105" s="43" t="s">
        <v>43</v>
      </c>
      <c r="E105" s="43" t="s">
        <v>105</v>
      </c>
      <c r="F105" s="50" t="s">
        <v>90</v>
      </c>
      <c r="G105" s="36">
        <v>0</v>
      </c>
      <c r="H105" s="36">
        <v>0</v>
      </c>
      <c r="I105" s="36">
        <v>0</v>
      </c>
      <c r="J105" s="19"/>
      <c r="K105" s="19"/>
      <c r="L105" s="19"/>
    </row>
    <row r="106" spans="1:12" ht="17.25" customHeight="1">
      <c r="A106" s="158" t="s">
        <v>93</v>
      </c>
      <c r="B106" s="74">
        <f t="shared" si="23"/>
        <v>518</v>
      </c>
      <c r="C106" s="63" t="s">
        <v>9</v>
      </c>
      <c r="D106" s="63" t="s">
        <v>11</v>
      </c>
      <c r="E106" s="38" t="s">
        <v>234</v>
      </c>
      <c r="F106" s="37" t="s">
        <v>8</v>
      </c>
      <c r="G106" s="40">
        <f>G107</f>
        <v>57100</v>
      </c>
      <c r="H106" s="40">
        <f>H107</f>
        <v>7100</v>
      </c>
      <c r="I106" s="40">
        <f>I107</f>
        <v>7100</v>
      </c>
      <c r="J106" s="19"/>
      <c r="K106" s="19"/>
      <c r="L106" s="19"/>
    </row>
    <row r="107" spans="1:12" ht="22.5" customHeight="1">
      <c r="A107" s="163" t="s">
        <v>92</v>
      </c>
      <c r="B107" s="65">
        <f t="shared" si="23"/>
        <v>518</v>
      </c>
      <c r="C107" s="45" t="s">
        <v>9</v>
      </c>
      <c r="D107" s="45" t="s">
        <v>10</v>
      </c>
      <c r="E107" s="45" t="s">
        <v>234</v>
      </c>
      <c r="F107" s="45" t="s">
        <v>8</v>
      </c>
      <c r="G107" s="35">
        <f>G108+G117+G124+G135</f>
        <v>57100</v>
      </c>
      <c r="H107" s="35">
        <f>H108+H117+H124+H135</f>
        <v>7100</v>
      </c>
      <c r="I107" s="35">
        <f>I108+I117+I124+I135</f>
        <v>7100</v>
      </c>
      <c r="J107" s="18">
        <f>J108+J124</f>
        <v>1686632.6</v>
      </c>
      <c r="K107" s="18">
        <f>K108+K124</f>
        <v>1083437.6</v>
      </c>
      <c r="L107" s="18">
        <f>L108+L124</f>
        <v>1060112.6</v>
      </c>
    </row>
    <row r="108" spans="1:12" ht="16.5" customHeight="1" hidden="1">
      <c r="A108" s="171" t="s">
        <v>65</v>
      </c>
      <c r="B108" s="65">
        <f t="shared" si="23"/>
        <v>518</v>
      </c>
      <c r="C108" s="45" t="s">
        <v>9</v>
      </c>
      <c r="D108" s="45" t="s">
        <v>10</v>
      </c>
      <c r="E108" s="45" t="s">
        <v>238</v>
      </c>
      <c r="F108" s="45" t="s">
        <v>8</v>
      </c>
      <c r="G108" s="35">
        <f aca="true" t="shared" si="27" ref="G108:I109">G109</f>
        <v>0</v>
      </c>
      <c r="H108" s="35">
        <f t="shared" si="27"/>
        <v>0</v>
      </c>
      <c r="I108" s="35">
        <f t="shared" si="27"/>
        <v>0</v>
      </c>
      <c r="J108" s="18">
        <f aca="true" t="shared" si="28" ref="J108:L109">J109</f>
        <v>1060000</v>
      </c>
      <c r="K108" s="18">
        <f t="shared" si="28"/>
        <v>610000</v>
      </c>
      <c r="L108" s="18">
        <f t="shared" si="28"/>
        <v>610000</v>
      </c>
    </row>
    <row r="109" spans="1:12" ht="17.25" customHeight="1" hidden="1">
      <c r="A109" s="41" t="s">
        <v>60</v>
      </c>
      <c r="B109" s="73">
        <f t="shared" si="23"/>
        <v>518</v>
      </c>
      <c r="C109" s="50" t="s">
        <v>9</v>
      </c>
      <c r="D109" s="50" t="s">
        <v>10</v>
      </c>
      <c r="E109" s="43" t="s">
        <v>238</v>
      </c>
      <c r="F109" s="50" t="s">
        <v>23</v>
      </c>
      <c r="G109" s="36">
        <f>G110</f>
        <v>0</v>
      </c>
      <c r="H109" s="36">
        <f t="shared" si="27"/>
        <v>0</v>
      </c>
      <c r="I109" s="36">
        <v>0</v>
      </c>
      <c r="J109" s="19">
        <f t="shared" si="28"/>
        <v>1060000</v>
      </c>
      <c r="K109" s="19">
        <f t="shared" si="28"/>
        <v>610000</v>
      </c>
      <c r="L109" s="19">
        <f t="shared" si="28"/>
        <v>610000</v>
      </c>
    </row>
    <row r="110" spans="1:12" ht="13.5" customHeight="1" hidden="1">
      <c r="A110" s="41" t="s">
        <v>57</v>
      </c>
      <c r="B110" s="73">
        <f t="shared" si="23"/>
        <v>518</v>
      </c>
      <c r="C110" s="50" t="s">
        <v>9</v>
      </c>
      <c r="D110" s="50" t="s">
        <v>10</v>
      </c>
      <c r="E110" s="43" t="s">
        <v>238</v>
      </c>
      <c r="F110" s="50" t="s">
        <v>24</v>
      </c>
      <c r="G110" s="36">
        <v>0</v>
      </c>
      <c r="H110" s="36">
        <v>0</v>
      </c>
      <c r="I110" s="36">
        <v>0</v>
      </c>
      <c r="J110" s="19">
        <v>1060000</v>
      </c>
      <c r="K110" s="19">
        <v>610000</v>
      </c>
      <c r="L110" s="19">
        <v>610000</v>
      </c>
    </row>
    <row r="111" spans="1:12" ht="10.5" customHeight="1" hidden="1">
      <c r="A111" s="41" t="s">
        <v>18</v>
      </c>
      <c r="B111" s="73">
        <f aca="true" t="shared" si="29" ref="B111:B121">B95</f>
        <v>518</v>
      </c>
      <c r="C111" s="50" t="s">
        <v>9</v>
      </c>
      <c r="D111" s="50" t="s">
        <v>10</v>
      </c>
      <c r="E111" s="42" t="s">
        <v>16</v>
      </c>
      <c r="F111" s="50" t="s">
        <v>8</v>
      </c>
      <c r="G111" s="36"/>
      <c r="H111" s="36"/>
      <c r="I111" s="36"/>
      <c r="J111" s="19"/>
      <c r="K111" s="19">
        <v>0</v>
      </c>
      <c r="L111" s="18" t="e">
        <f>K111-#REF!</f>
        <v>#REF!</v>
      </c>
    </row>
    <row r="112" spans="1:12" ht="16.5" customHeight="1" hidden="1">
      <c r="A112" s="41" t="s">
        <v>25</v>
      </c>
      <c r="B112" s="73">
        <f t="shared" si="29"/>
        <v>518</v>
      </c>
      <c r="C112" s="50" t="s">
        <v>9</v>
      </c>
      <c r="D112" s="50" t="s">
        <v>10</v>
      </c>
      <c r="E112" s="42" t="s">
        <v>16</v>
      </c>
      <c r="F112" s="50" t="s">
        <v>23</v>
      </c>
      <c r="G112" s="36"/>
      <c r="H112" s="36"/>
      <c r="I112" s="36"/>
      <c r="J112" s="19"/>
      <c r="K112" s="19">
        <v>0</v>
      </c>
      <c r="L112" s="18" t="e">
        <f>K112-#REF!</f>
        <v>#REF!</v>
      </c>
    </row>
    <row r="113" spans="1:12" ht="14.25" customHeight="1" hidden="1">
      <c r="A113" s="41" t="s">
        <v>26</v>
      </c>
      <c r="B113" s="73">
        <f t="shared" si="29"/>
        <v>518</v>
      </c>
      <c r="C113" s="50" t="s">
        <v>9</v>
      </c>
      <c r="D113" s="50" t="s">
        <v>10</v>
      </c>
      <c r="E113" s="42" t="s">
        <v>16</v>
      </c>
      <c r="F113" s="50" t="s">
        <v>24</v>
      </c>
      <c r="G113" s="36"/>
      <c r="H113" s="36"/>
      <c r="I113" s="36"/>
      <c r="J113" s="19"/>
      <c r="K113" s="19">
        <v>0</v>
      </c>
      <c r="L113" s="18" t="e">
        <f>K113-#REF!</f>
        <v>#REF!</v>
      </c>
    </row>
    <row r="114" spans="1:12" s="13" customFormat="1" ht="11.25" customHeight="1" hidden="1">
      <c r="A114" s="163" t="s">
        <v>19</v>
      </c>
      <c r="B114" s="73">
        <f t="shared" si="29"/>
        <v>518</v>
      </c>
      <c r="C114" s="45" t="s">
        <v>9</v>
      </c>
      <c r="D114" s="45" t="s">
        <v>10</v>
      </c>
      <c r="E114" s="42" t="s">
        <v>17</v>
      </c>
      <c r="F114" s="45" t="s">
        <v>8</v>
      </c>
      <c r="G114" s="35"/>
      <c r="H114" s="35"/>
      <c r="I114" s="35"/>
      <c r="J114" s="18"/>
      <c r="K114" s="18">
        <f>K115</f>
        <v>0</v>
      </c>
      <c r="L114" s="18" t="e">
        <f>K114-#REF!</f>
        <v>#REF!</v>
      </c>
    </row>
    <row r="115" spans="1:12" ht="12" customHeight="1" hidden="1">
      <c r="A115" s="41" t="s">
        <v>25</v>
      </c>
      <c r="B115" s="73">
        <f t="shared" si="29"/>
        <v>518</v>
      </c>
      <c r="C115" s="50" t="s">
        <v>9</v>
      </c>
      <c r="D115" s="50" t="s">
        <v>10</v>
      </c>
      <c r="E115" s="42" t="s">
        <v>17</v>
      </c>
      <c r="F115" s="50" t="s">
        <v>23</v>
      </c>
      <c r="G115" s="36"/>
      <c r="H115" s="36"/>
      <c r="I115" s="36"/>
      <c r="J115" s="19"/>
      <c r="K115" s="19">
        <f>K116</f>
        <v>0</v>
      </c>
      <c r="L115" s="18" t="e">
        <f>K115-#REF!</f>
        <v>#REF!</v>
      </c>
    </row>
    <row r="116" spans="1:12" ht="22.5" customHeight="1" hidden="1">
      <c r="A116" s="41" t="s">
        <v>26</v>
      </c>
      <c r="B116" s="73">
        <f t="shared" si="29"/>
        <v>518</v>
      </c>
      <c r="C116" s="50" t="s">
        <v>9</v>
      </c>
      <c r="D116" s="50" t="s">
        <v>10</v>
      </c>
      <c r="E116" s="42" t="s">
        <v>17</v>
      </c>
      <c r="F116" s="50" t="s">
        <v>24</v>
      </c>
      <c r="G116" s="36"/>
      <c r="H116" s="36"/>
      <c r="I116" s="36"/>
      <c r="J116" s="19"/>
      <c r="K116" s="19"/>
      <c r="L116" s="18" t="e">
        <f>K116-#REF!</f>
        <v>#REF!</v>
      </c>
    </row>
    <row r="117" spans="1:12" ht="15" customHeight="1">
      <c r="A117" s="173" t="s">
        <v>193</v>
      </c>
      <c r="B117" s="65">
        <f t="shared" si="29"/>
        <v>518</v>
      </c>
      <c r="C117" s="45" t="s">
        <v>9</v>
      </c>
      <c r="D117" s="45" t="s">
        <v>10</v>
      </c>
      <c r="E117" s="45" t="s">
        <v>239</v>
      </c>
      <c r="F117" s="50" t="s">
        <v>8</v>
      </c>
      <c r="G117" s="36">
        <f aca="true" t="shared" si="30" ref="G117:I118">G118</f>
        <v>50000</v>
      </c>
      <c r="H117" s="36">
        <f t="shared" si="30"/>
        <v>0</v>
      </c>
      <c r="I117" s="36">
        <f t="shared" si="30"/>
        <v>0</v>
      </c>
      <c r="J117" s="19"/>
      <c r="K117" s="19"/>
      <c r="L117" s="18"/>
    </row>
    <row r="118" spans="1:12" ht="15" customHeight="1">
      <c r="A118" s="41" t="s">
        <v>60</v>
      </c>
      <c r="B118" s="73">
        <f t="shared" si="29"/>
        <v>518</v>
      </c>
      <c r="C118" s="50" t="s">
        <v>9</v>
      </c>
      <c r="D118" s="50" t="s">
        <v>10</v>
      </c>
      <c r="E118" s="43" t="s">
        <v>239</v>
      </c>
      <c r="F118" s="50" t="s">
        <v>23</v>
      </c>
      <c r="G118" s="36">
        <f>G119</f>
        <v>50000</v>
      </c>
      <c r="H118" s="36">
        <f t="shared" si="30"/>
        <v>0</v>
      </c>
      <c r="I118" s="36">
        <f t="shared" si="30"/>
        <v>0</v>
      </c>
      <c r="J118" s="19"/>
      <c r="K118" s="19"/>
      <c r="L118" s="18"/>
    </row>
    <row r="119" spans="1:12" ht="15" customHeight="1">
      <c r="A119" s="41" t="s">
        <v>57</v>
      </c>
      <c r="B119" s="73">
        <f t="shared" si="29"/>
        <v>518</v>
      </c>
      <c r="C119" s="50" t="s">
        <v>9</v>
      </c>
      <c r="D119" s="50" t="s">
        <v>10</v>
      </c>
      <c r="E119" s="43" t="s">
        <v>239</v>
      </c>
      <c r="F119" s="50" t="s">
        <v>24</v>
      </c>
      <c r="G119" s="36">
        <v>50000</v>
      </c>
      <c r="H119" s="36">
        <v>0</v>
      </c>
      <c r="I119" s="36">
        <v>0</v>
      </c>
      <c r="J119" s="19"/>
      <c r="K119" s="19"/>
      <c r="L119" s="18"/>
    </row>
    <row r="120" spans="1:12" ht="15" customHeight="1" hidden="1">
      <c r="A120" s="160" t="s">
        <v>27</v>
      </c>
      <c r="B120" s="73">
        <f t="shared" si="29"/>
        <v>518</v>
      </c>
      <c r="C120" s="50" t="s">
        <v>9</v>
      </c>
      <c r="D120" s="50" t="s">
        <v>10</v>
      </c>
      <c r="E120" s="43" t="s">
        <v>117</v>
      </c>
      <c r="F120" s="50" t="s">
        <v>28</v>
      </c>
      <c r="G120" s="36">
        <v>0</v>
      </c>
      <c r="H120" s="36">
        <v>0</v>
      </c>
      <c r="I120" s="36">
        <v>0</v>
      </c>
      <c r="J120" s="19"/>
      <c r="K120" s="19"/>
      <c r="L120" s="18"/>
    </row>
    <row r="121" spans="1:12" ht="15" customHeight="1" hidden="1">
      <c r="A121" s="160" t="s">
        <v>58</v>
      </c>
      <c r="B121" s="73">
        <f t="shared" si="29"/>
        <v>518</v>
      </c>
      <c r="C121" s="50" t="s">
        <v>9</v>
      </c>
      <c r="D121" s="50" t="s">
        <v>10</v>
      </c>
      <c r="E121" s="43" t="s">
        <v>117</v>
      </c>
      <c r="F121" s="50" t="s">
        <v>56</v>
      </c>
      <c r="G121" s="36">
        <v>0</v>
      </c>
      <c r="H121" s="36">
        <v>0</v>
      </c>
      <c r="I121" s="36">
        <v>0</v>
      </c>
      <c r="J121" s="19"/>
      <c r="K121" s="19"/>
      <c r="L121" s="18"/>
    </row>
    <row r="122" spans="1:12" ht="15" customHeight="1" hidden="1">
      <c r="A122" s="41" t="s">
        <v>60</v>
      </c>
      <c r="B122" s="73">
        <f>B119</f>
        <v>518</v>
      </c>
      <c r="C122" s="50" t="s">
        <v>9</v>
      </c>
      <c r="D122" s="50" t="s">
        <v>10</v>
      </c>
      <c r="E122" s="43" t="s">
        <v>119</v>
      </c>
      <c r="F122" s="50" t="s">
        <v>23</v>
      </c>
      <c r="G122" s="36">
        <v>0</v>
      </c>
      <c r="H122" s="36">
        <v>0</v>
      </c>
      <c r="I122" s="36">
        <v>0</v>
      </c>
      <c r="J122" s="19"/>
      <c r="K122" s="19"/>
      <c r="L122" s="18"/>
    </row>
    <row r="123" spans="1:12" ht="15" customHeight="1" hidden="1">
      <c r="A123" s="41" t="s">
        <v>57</v>
      </c>
      <c r="B123" s="73">
        <f>B120</f>
        <v>518</v>
      </c>
      <c r="C123" s="50" t="s">
        <v>9</v>
      </c>
      <c r="D123" s="50" t="s">
        <v>10</v>
      </c>
      <c r="E123" s="43" t="s">
        <v>118</v>
      </c>
      <c r="F123" s="50" t="s">
        <v>24</v>
      </c>
      <c r="G123" s="35">
        <v>0</v>
      </c>
      <c r="H123" s="36">
        <v>0</v>
      </c>
      <c r="I123" s="36">
        <v>0</v>
      </c>
      <c r="J123" s="19"/>
      <c r="K123" s="19"/>
      <c r="L123" s="18"/>
    </row>
    <row r="124" spans="1:12" s="13" customFormat="1" ht="15" customHeight="1">
      <c r="A124" s="171" t="s">
        <v>66</v>
      </c>
      <c r="B124" s="65">
        <f aca="true" t="shared" si="31" ref="B124:B133">B104</f>
        <v>518</v>
      </c>
      <c r="C124" s="45" t="s">
        <v>9</v>
      </c>
      <c r="D124" s="45" t="s">
        <v>10</v>
      </c>
      <c r="E124" s="45" t="s">
        <v>240</v>
      </c>
      <c r="F124" s="45" t="s">
        <v>8</v>
      </c>
      <c r="G124" s="35">
        <f aca="true" t="shared" si="32" ref="G124:L124">G125</f>
        <v>7100</v>
      </c>
      <c r="H124" s="35">
        <f t="shared" si="32"/>
        <v>7100</v>
      </c>
      <c r="I124" s="35">
        <f t="shared" si="32"/>
        <v>7100</v>
      </c>
      <c r="J124" s="18">
        <f t="shared" si="32"/>
        <v>626632.6</v>
      </c>
      <c r="K124" s="18">
        <f t="shared" si="32"/>
        <v>473437.6</v>
      </c>
      <c r="L124" s="18">
        <f t="shared" si="32"/>
        <v>450112.6</v>
      </c>
    </row>
    <row r="125" spans="1:12" ht="15.75" customHeight="1">
      <c r="A125" s="41" t="s">
        <v>60</v>
      </c>
      <c r="B125" s="73">
        <f t="shared" si="31"/>
        <v>518</v>
      </c>
      <c r="C125" s="50" t="s">
        <v>9</v>
      </c>
      <c r="D125" s="50" t="s">
        <v>10</v>
      </c>
      <c r="E125" s="43" t="s">
        <v>240</v>
      </c>
      <c r="F125" s="50" t="s">
        <v>23</v>
      </c>
      <c r="G125" s="36">
        <f aca="true" t="shared" si="33" ref="G125:L125">G134</f>
        <v>7100</v>
      </c>
      <c r="H125" s="36">
        <f t="shared" si="33"/>
        <v>7100</v>
      </c>
      <c r="I125" s="36">
        <f t="shared" si="33"/>
        <v>7100</v>
      </c>
      <c r="J125" s="19">
        <f t="shared" si="33"/>
        <v>626632.6</v>
      </c>
      <c r="K125" s="19">
        <f t="shared" si="33"/>
        <v>473437.6</v>
      </c>
      <c r="L125" s="19">
        <f t="shared" si="33"/>
        <v>450112.6</v>
      </c>
    </row>
    <row r="126" spans="1:12" ht="15" customHeight="1" hidden="1">
      <c r="A126" s="159" t="s">
        <v>31</v>
      </c>
      <c r="B126" s="73">
        <f t="shared" si="31"/>
        <v>518</v>
      </c>
      <c r="C126" s="45" t="s">
        <v>33</v>
      </c>
      <c r="D126" s="45" t="s">
        <v>11</v>
      </c>
      <c r="E126" s="42" t="s">
        <v>240</v>
      </c>
      <c r="F126" s="45" t="s">
        <v>8</v>
      </c>
      <c r="G126" s="35"/>
      <c r="H126" s="35"/>
      <c r="I126" s="35"/>
      <c r="J126" s="18"/>
      <c r="K126" s="19">
        <f>K127</f>
        <v>0</v>
      </c>
      <c r="L126" s="19" t="e">
        <f>K126-#REF!</f>
        <v>#REF!</v>
      </c>
    </row>
    <row r="127" spans="1:12" s="13" customFormat="1" ht="15" customHeight="1" hidden="1">
      <c r="A127" s="163" t="s">
        <v>32</v>
      </c>
      <c r="B127" s="73">
        <f t="shared" si="31"/>
        <v>518</v>
      </c>
      <c r="C127" s="45" t="s">
        <v>33</v>
      </c>
      <c r="D127" s="45" t="s">
        <v>33</v>
      </c>
      <c r="E127" s="42" t="s">
        <v>240</v>
      </c>
      <c r="F127" s="45" t="s">
        <v>8</v>
      </c>
      <c r="G127" s="35"/>
      <c r="H127" s="35"/>
      <c r="I127" s="35"/>
      <c r="J127" s="18"/>
      <c r="K127" s="19"/>
      <c r="L127" s="19" t="e">
        <f>K127-#REF!</f>
        <v>#REF!</v>
      </c>
    </row>
    <row r="128" spans="1:12" ht="15" customHeight="1" hidden="1">
      <c r="A128" s="41" t="s">
        <v>55</v>
      </c>
      <c r="B128" s="73">
        <f t="shared" si="31"/>
        <v>518</v>
      </c>
      <c r="C128" s="50" t="s">
        <v>33</v>
      </c>
      <c r="D128" s="50" t="s">
        <v>33</v>
      </c>
      <c r="E128" s="42" t="s">
        <v>240</v>
      </c>
      <c r="F128" s="50" t="s">
        <v>8</v>
      </c>
      <c r="G128" s="36"/>
      <c r="H128" s="36"/>
      <c r="I128" s="36"/>
      <c r="J128" s="19"/>
      <c r="K128" s="19"/>
      <c r="L128" s="19" t="e">
        <f>K128-#REF!</f>
        <v>#REF!</v>
      </c>
    </row>
    <row r="129" spans="1:12" ht="15" customHeight="1" hidden="1">
      <c r="A129" s="41" t="s">
        <v>25</v>
      </c>
      <c r="B129" s="73">
        <f t="shared" si="31"/>
        <v>518</v>
      </c>
      <c r="C129" s="50" t="s">
        <v>33</v>
      </c>
      <c r="D129" s="50" t="s">
        <v>33</v>
      </c>
      <c r="E129" s="42" t="s">
        <v>240</v>
      </c>
      <c r="F129" s="50" t="s">
        <v>23</v>
      </c>
      <c r="G129" s="36"/>
      <c r="H129" s="36"/>
      <c r="I129" s="36"/>
      <c r="J129" s="19"/>
      <c r="K129" s="19"/>
      <c r="L129" s="19" t="e">
        <f>K129-#REF!</f>
        <v>#REF!</v>
      </c>
    </row>
    <row r="130" spans="1:12" s="13" customFormat="1" ht="15" customHeight="1" hidden="1">
      <c r="A130" s="41" t="s">
        <v>54</v>
      </c>
      <c r="B130" s="73">
        <f t="shared" si="31"/>
        <v>518</v>
      </c>
      <c r="C130" s="45" t="s">
        <v>33</v>
      </c>
      <c r="D130" s="45" t="s">
        <v>36</v>
      </c>
      <c r="E130" s="42" t="s">
        <v>240</v>
      </c>
      <c r="F130" s="45" t="s">
        <v>8</v>
      </c>
      <c r="G130" s="35"/>
      <c r="H130" s="35"/>
      <c r="I130" s="35"/>
      <c r="J130" s="18"/>
      <c r="K130" s="19">
        <f>K131</f>
        <v>0</v>
      </c>
      <c r="L130" s="19" t="e">
        <f>K130-#REF!</f>
        <v>#REF!</v>
      </c>
    </row>
    <row r="131" spans="1:12" ht="15" customHeight="1" hidden="1">
      <c r="A131" s="41" t="s">
        <v>55</v>
      </c>
      <c r="B131" s="73">
        <f t="shared" si="31"/>
        <v>518</v>
      </c>
      <c r="C131" s="50" t="s">
        <v>33</v>
      </c>
      <c r="D131" s="50" t="s">
        <v>36</v>
      </c>
      <c r="E131" s="42" t="s">
        <v>240</v>
      </c>
      <c r="F131" s="50" t="s">
        <v>34</v>
      </c>
      <c r="G131" s="36"/>
      <c r="H131" s="36"/>
      <c r="I131" s="36"/>
      <c r="J131" s="19"/>
      <c r="K131" s="19">
        <f>K132</f>
        <v>0</v>
      </c>
      <c r="L131" s="19" t="e">
        <f>K131-#REF!</f>
        <v>#REF!</v>
      </c>
    </row>
    <row r="132" spans="1:12" ht="15" customHeight="1" hidden="1">
      <c r="A132" s="41" t="s">
        <v>53</v>
      </c>
      <c r="B132" s="73">
        <f t="shared" si="31"/>
        <v>518</v>
      </c>
      <c r="C132" s="50" t="s">
        <v>33</v>
      </c>
      <c r="D132" s="50" t="s">
        <v>36</v>
      </c>
      <c r="E132" s="42" t="s">
        <v>240</v>
      </c>
      <c r="F132" s="50" t="s">
        <v>35</v>
      </c>
      <c r="G132" s="36"/>
      <c r="H132" s="36"/>
      <c r="I132" s="36"/>
      <c r="J132" s="19"/>
      <c r="K132" s="19">
        <v>0</v>
      </c>
      <c r="L132" s="19" t="e">
        <f>K132-#REF!</f>
        <v>#REF!</v>
      </c>
    </row>
    <row r="133" spans="1:12" ht="15" customHeight="1" hidden="1">
      <c r="A133" s="41" t="s">
        <v>26</v>
      </c>
      <c r="B133" s="73">
        <f t="shared" si="31"/>
        <v>518</v>
      </c>
      <c r="C133" s="50" t="s">
        <v>33</v>
      </c>
      <c r="D133" s="50" t="s">
        <v>33</v>
      </c>
      <c r="E133" s="42" t="s">
        <v>240</v>
      </c>
      <c r="F133" s="50" t="s">
        <v>24</v>
      </c>
      <c r="G133" s="36"/>
      <c r="H133" s="36"/>
      <c r="I133" s="36"/>
      <c r="J133" s="19"/>
      <c r="K133" s="19"/>
      <c r="L133" s="19" t="e">
        <f>K133-#REF!</f>
        <v>#REF!</v>
      </c>
    </row>
    <row r="134" spans="1:12" ht="15.75" customHeight="1">
      <c r="A134" s="41" t="s">
        <v>57</v>
      </c>
      <c r="B134" s="73">
        <v>518</v>
      </c>
      <c r="C134" s="50" t="s">
        <v>9</v>
      </c>
      <c r="D134" s="50" t="s">
        <v>10</v>
      </c>
      <c r="E134" s="43" t="s">
        <v>240</v>
      </c>
      <c r="F134" s="50" t="s">
        <v>24</v>
      </c>
      <c r="G134" s="35">
        <v>7100</v>
      </c>
      <c r="H134" s="36">
        <v>7100</v>
      </c>
      <c r="I134" s="36">
        <v>7100</v>
      </c>
      <c r="J134" s="19">
        <v>626632.6</v>
      </c>
      <c r="K134" s="19">
        <v>473437.6</v>
      </c>
      <c r="L134" s="19">
        <v>450112.6</v>
      </c>
    </row>
    <row r="135" spans="1:12" ht="0.75" customHeight="1" hidden="1">
      <c r="A135" s="163" t="s">
        <v>109</v>
      </c>
      <c r="B135" s="65">
        <v>518</v>
      </c>
      <c r="C135" s="45" t="s">
        <v>9</v>
      </c>
      <c r="D135" s="45" t="s">
        <v>10</v>
      </c>
      <c r="E135" s="45" t="s">
        <v>241</v>
      </c>
      <c r="F135" s="45" t="s">
        <v>8</v>
      </c>
      <c r="G135" s="35">
        <f>G136</f>
        <v>0</v>
      </c>
      <c r="H135" s="35">
        <f>H136</f>
        <v>0</v>
      </c>
      <c r="I135" s="35">
        <f>I136</f>
        <v>0</v>
      </c>
      <c r="J135" s="19"/>
      <c r="K135" s="19"/>
      <c r="L135" s="19"/>
    </row>
    <row r="136" spans="1:12" ht="24.75" customHeight="1" hidden="1">
      <c r="A136" s="41" t="s">
        <v>60</v>
      </c>
      <c r="B136" s="73">
        <f>B116</f>
        <v>518</v>
      </c>
      <c r="C136" s="50" t="s">
        <v>9</v>
      </c>
      <c r="D136" s="50" t="s">
        <v>10</v>
      </c>
      <c r="E136" s="43" t="s">
        <v>241</v>
      </c>
      <c r="F136" s="50" t="s">
        <v>28</v>
      </c>
      <c r="G136" s="36">
        <f>G137</f>
        <v>0</v>
      </c>
      <c r="H136" s="36">
        <v>0</v>
      </c>
      <c r="I136" s="36">
        <v>0</v>
      </c>
      <c r="J136" s="19"/>
      <c r="K136" s="19"/>
      <c r="L136" s="19"/>
    </row>
    <row r="137" spans="1:12" ht="16.5" customHeight="1" hidden="1">
      <c r="A137" s="41" t="s">
        <v>57</v>
      </c>
      <c r="B137" s="73">
        <f>B117</f>
        <v>518</v>
      </c>
      <c r="C137" s="43" t="s">
        <v>9</v>
      </c>
      <c r="D137" s="43" t="s">
        <v>10</v>
      </c>
      <c r="E137" s="43" t="s">
        <v>241</v>
      </c>
      <c r="F137" s="43" t="s">
        <v>56</v>
      </c>
      <c r="G137" s="36">
        <v>0</v>
      </c>
      <c r="H137" s="36">
        <v>0</v>
      </c>
      <c r="I137" s="36">
        <v>0</v>
      </c>
      <c r="J137" s="19"/>
      <c r="K137" s="19"/>
      <c r="L137" s="19"/>
    </row>
    <row r="138" spans="1:12" ht="3" customHeight="1" hidden="1">
      <c r="A138" s="174"/>
      <c r="B138" s="75"/>
      <c r="C138" s="69"/>
      <c r="D138" s="69"/>
      <c r="E138" s="69"/>
      <c r="F138" s="69"/>
      <c r="G138" s="75"/>
      <c r="H138" s="75"/>
      <c r="I138" s="75"/>
      <c r="J138" s="19"/>
      <c r="K138" s="19"/>
      <c r="L138" s="19"/>
    </row>
    <row r="139" spans="1:12" ht="16.5" customHeight="1" hidden="1">
      <c r="A139" s="174"/>
      <c r="B139" s="75"/>
      <c r="C139" s="69"/>
      <c r="D139" s="69"/>
      <c r="E139" s="69"/>
      <c r="F139" s="69"/>
      <c r="G139" s="75"/>
      <c r="H139" s="75"/>
      <c r="I139" s="75"/>
      <c r="J139" s="19"/>
      <c r="K139" s="19"/>
      <c r="L139" s="19"/>
    </row>
    <row r="140" spans="1:12" ht="16.5" customHeight="1" hidden="1">
      <c r="A140" s="41"/>
      <c r="B140" s="73"/>
      <c r="C140" s="45"/>
      <c r="D140" s="45"/>
      <c r="E140" s="43"/>
      <c r="F140" s="45"/>
      <c r="G140" s="36"/>
      <c r="H140" s="36"/>
      <c r="I140" s="36"/>
      <c r="J140" s="19"/>
      <c r="K140" s="19"/>
      <c r="L140" s="19"/>
    </row>
    <row r="141" spans="1:16" ht="30" customHeight="1" hidden="1">
      <c r="A141" s="41"/>
      <c r="B141" s="73"/>
      <c r="C141" s="50"/>
      <c r="D141" s="50"/>
      <c r="E141" s="43"/>
      <c r="F141" s="50"/>
      <c r="G141" s="36"/>
      <c r="H141" s="36"/>
      <c r="I141" s="36"/>
      <c r="J141" s="19"/>
      <c r="K141" s="19"/>
      <c r="L141" s="19"/>
      <c r="P141" t="s">
        <v>104</v>
      </c>
    </row>
    <row r="142" spans="1:12" ht="0.75" customHeight="1" hidden="1">
      <c r="A142" s="41"/>
      <c r="B142" s="73"/>
      <c r="C142" s="50"/>
      <c r="D142" s="50"/>
      <c r="E142" s="42"/>
      <c r="F142" s="50"/>
      <c r="G142" s="36"/>
      <c r="H142" s="36"/>
      <c r="I142" s="36"/>
      <c r="J142" s="19"/>
      <c r="K142" s="19"/>
      <c r="L142" s="19"/>
    </row>
    <row r="143" spans="1:12" ht="16.5" customHeight="1" hidden="1">
      <c r="A143" s="41"/>
      <c r="B143" s="73"/>
      <c r="C143" s="50"/>
      <c r="D143" s="50"/>
      <c r="E143" s="42"/>
      <c r="F143" s="50"/>
      <c r="G143" s="36"/>
      <c r="H143" s="36"/>
      <c r="I143" s="36"/>
      <c r="J143" s="19"/>
      <c r="K143" s="19"/>
      <c r="L143" s="19"/>
    </row>
    <row r="144" spans="1:12" ht="18.75" customHeight="1" hidden="1">
      <c r="A144" s="158"/>
      <c r="B144" s="73"/>
      <c r="C144" s="50"/>
      <c r="D144" s="50"/>
      <c r="E144" s="43"/>
      <c r="F144" s="50"/>
      <c r="G144" s="39"/>
      <c r="H144" s="39"/>
      <c r="I144" s="39"/>
      <c r="J144" s="19">
        <f>J146</f>
        <v>60000</v>
      </c>
      <c r="K144" s="19">
        <f>K146</f>
        <v>0</v>
      </c>
      <c r="L144" s="19">
        <f>L146</f>
        <v>0</v>
      </c>
    </row>
    <row r="145" spans="1:12" ht="18.75" customHeight="1" hidden="1">
      <c r="A145" s="163"/>
      <c r="B145" s="65"/>
      <c r="C145" s="45"/>
      <c r="D145" s="45"/>
      <c r="E145" s="45"/>
      <c r="F145" s="45"/>
      <c r="G145" s="35">
        <f aca="true" t="shared" si="34" ref="G145:I146">G146</f>
        <v>0</v>
      </c>
      <c r="H145" s="35">
        <f t="shared" si="34"/>
        <v>0</v>
      </c>
      <c r="I145" s="35">
        <f t="shared" si="34"/>
        <v>0</v>
      </c>
      <c r="J145" s="19"/>
      <c r="K145" s="19"/>
      <c r="L145" s="19"/>
    </row>
    <row r="146" spans="1:12" ht="17.25" customHeight="1" hidden="1">
      <c r="A146" s="41"/>
      <c r="B146" s="73"/>
      <c r="C146" s="50"/>
      <c r="D146" s="45"/>
      <c r="E146" s="43"/>
      <c r="F146" s="50"/>
      <c r="G146" s="36">
        <f t="shared" si="34"/>
        <v>0</v>
      </c>
      <c r="H146" s="36">
        <f t="shared" si="34"/>
        <v>0</v>
      </c>
      <c r="I146" s="36">
        <f t="shared" si="34"/>
        <v>0</v>
      </c>
      <c r="J146" s="19">
        <f>J147</f>
        <v>60000</v>
      </c>
      <c r="K146" s="19">
        <f>K147</f>
        <v>0</v>
      </c>
      <c r="L146" s="19">
        <f>L147</f>
        <v>0</v>
      </c>
    </row>
    <row r="147" spans="1:12" ht="18.75" customHeight="1" hidden="1">
      <c r="A147" s="41"/>
      <c r="B147" s="73"/>
      <c r="C147" s="50"/>
      <c r="D147" s="45"/>
      <c r="E147" s="43"/>
      <c r="F147" s="50"/>
      <c r="G147" s="36"/>
      <c r="H147" s="36"/>
      <c r="I147" s="36"/>
      <c r="J147" s="19">
        <v>60000</v>
      </c>
      <c r="K147" s="19">
        <v>0</v>
      </c>
      <c r="L147" s="19">
        <v>0</v>
      </c>
    </row>
    <row r="148" spans="1:12" ht="14.25" customHeight="1" hidden="1">
      <c r="A148" s="165" t="s">
        <v>85</v>
      </c>
      <c r="B148" s="65">
        <v>916</v>
      </c>
      <c r="C148" s="45" t="s">
        <v>87</v>
      </c>
      <c r="D148" s="45" t="s">
        <v>11</v>
      </c>
      <c r="E148" s="45" t="s">
        <v>61</v>
      </c>
      <c r="F148" s="45" t="s">
        <v>8</v>
      </c>
      <c r="G148" s="35">
        <f aca="true" t="shared" si="35" ref="G148:I150">G149</f>
        <v>0</v>
      </c>
      <c r="H148" s="35">
        <f t="shared" si="35"/>
        <v>0</v>
      </c>
      <c r="I148" s="35">
        <f t="shared" si="35"/>
        <v>0</v>
      </c>
      <c r="J148" s="18">
        <f aca="true" t="shared" si="36" ref="J148:L150">J149</f>
        <v>0</v>
      </c>
      <c r="K148" s="18">
        <f t="shared" si="36"/>
        <v>73825</v>
      </c>
      <c r="L148" s="18">
        <f t="shared" si="36"/>
        <v>152150</v>
      </c>
    </row>
    <row r="149" spans="1:12" ht="14.25" customHeight="1" hidden="1">
      <c r="A149" s="164" t="s">
        <v>86</v>
      </c>
      <c r="B149" s="73">
        <v>916</v>
      </c>
      <c r="C149" s="50" t="s">
        <v>87</v>
      </c>
      <c r="D149" s="50" t="s">
        <v>6</v>
      </c>
      <c r="E149" s="53" t="s">
        <v>61</v>
      </c>
      <c r="F149" s="50" t="s">
        <v>8</v>
      </c>
      <c r="G149" s="36">
        <f t="shared" si="35"/>
        <v>0</v>
      </c>
      <c r="H149" s="36">
        <f t="shared" si="35"/>
        <v>0</v>
      </c>
      <c r="I149" s="36">
        <f t="shared" si="35"/>
        <v>0</v>
      </c>
      <c r="J149" s="19">
        <f t="shared" si="36"/>
        <v>0</v>
      </c>
      <c r="K149" s="19">
        <f t="shared" si="36"/>
        <v>73825</v>
      </c>
      <c r="L149" s="19">
        <f t="shared" si="36"/>
        <v>152150</v>
      </c>
    </row>
    <row r="150" spans="1:12" ht="27" customHeight="1" hidden="1">
      <c r="A150" s="41" t="s">
        <v>75</v>
      </c>
      <c r="B150" s="73">
        <v>916</v>
      </c>
      <c r="C150" s="50" t="s">
        <v>87</v>
      </c>
      <c r="D150" s="50" t="s">
        <v>6</v>
      </c>
      <c r="E150" s="53" t="s">
        <v>88</v>
      </c>
      <c r="F150" s="50" t="s">
        <v>8</v>
      </c>
      <c r="G150" s="36">
        <f t="shared" si="35"/>
        <v>0</v>
      </c>
      <c r="H150" s="36">
        <f t="shared" si="35"/>
        <v>0</v>
      </c>
      <c r="I150" s="36">
        <f t="shared" si="35"/>
        <v>0</v>
      </c>
      <c r="J150" s="19">
        <f t="shared" si="36"/>
        <v>0</v>
      </c>
      <c r="K150" s="19">
        <f t="shared" si="36"/>
        <v>73825</v>
      </c>
      <c r="L150" s="19">
        <f t="shared" si="36"/>
        <v>152150</v>
      </c>
    </row>
    <row r="151" spans="1:12" ht="20.25" customHeight="1" hidden="1">
      <c r="A151" s="41" t="s">
        <v>60</v>
      </c>
      <c r="B151" s="73">
        <v>916</v>
      </c>
      <c r="C151" s="50" t="s">
        <v>87</v>
      </c>
      <c r="D151" s="50" t="s">
        <v>6</v>
      </c>
      <c r="E151" s="53" t="s">
        <v>88</v>
      </c>
      <c r="F151" s="50" t="s">
        <v>23</v>
      </c>
      <c r="G151" s="36">
        <f>G152</f>
        <v>0</v>
      </c>
      <c r="H151" s="36">
        <f>H152</f>
        <v>0</v>
      </c>
      <c r="I151" s="36">
        <f>I152</f>
        <v>0</v>
      </c>
      <c r="J151" s="19">
        <v>0</v>
      </c>
      <c r="K151" s="19">
        <v>73825</v>
      </c>
      <c r="L151" s="19">
        <v>152150</v>
      </c>
    </row>
    <row r="152" spans="1:12" ht="15.75" customHeight="1" hidden="1">
      <c r="A152" s="41" t="s">
        <v>57</v>
      </c>
      <c r="B152" s="73">
        <v>916</v>
      </c>
      <c r="C152" s="50" t="s">
        <v>87</v>
      </c>
      <c r="D152" s="50" t="s">
        <v>6</v>
      </c>
      <c r="E152" s="53" t="s">
        <v>88</v>
      </c>
      <c r="F152" s="50" t="s">
        <v>24</v>
      </c>
      <c r="G152" s="36"/>
      <c r="H152" s="36"/>
      <c r="I152" s="36"/>
      <c r="J152" s="19"/>
      <c r="K152" s="19"/>
      <c r="L152" s="19"/>
    </row>
    <row r="153" spans="1:12" ht="25.5" customHeight="1">
      <c r="A153" s="165" t="s">
        <v>14</v>
      </c>
      <c r="B153" s="65"/>
      <c r="C153" s="71"/>
      <c r="D153" s="71"/>
      <c r="E153" s="71"/>
      <c r="F153" s="71"/>
      <c r="G153" s="35">
        <f>G16+G53+G62+G80+G106</f>
        <v>3080373</v>
      </c>
      <c r="H153" s="35">
        <f>H16+H53+H62+H80+H106</f>
        <v>2826918</v>
      </c>
      <c r="I153" s="35">
        <f>I16+I53+I62+I80+I106</f>
        <v>2875657</v>
      </c>
      <c r="J153" s="22" t="e">
        <f>J16+J53+J62+J80+#REF!+J148+#REF!</f>
        <v>#REF!</v>
      </c>
      <c r="K153" s="22" t="e">
        <f>K16+K53+K62+K80+#REF!+K148</f>
        <v>#REF!</v>
      </c>
      <c r="L153" s="22" t="e">
        <f>L16+L53+L62+L80+#REF!+L148</f>
        <v>#REF!</v>
      </c>
    </row>
    <row r="154" spans="1:10" ht="13.5" customHeight="1">
      <c r="A154" s="146"/>
      <c r="J154" s="15"/>
    </row>
    <row r="155" spans="1:12" ht="12.75" customHeight="1">
      <c r="A155" s="146"/>
      <c r="J155" s="15"/>
      <c r="K155" s="15"/>
      <c r="L155" s="15"/>
    </row>
    <row r="156" spans="1:11" ht="14.25" customHeight="1">
      <c r="A156" s="146"/>
      <c r="J156" s="26"/>
      <c r="K156" s="24"/>
    </row>
    <row r="157" ht="15" customHeight="1">
      <c r="A157" s="146"/>
    </row>
    <row r="158" ht="16.5" customHeight="1">
      <c r="A158" s="146"/>
    </row>
    <row r="159" spans="1:7" ht="12.75">
      <c r="A159" s="146"/>
      <c r="G159" s="24"/>
    </row>
    <row r="160" ht="12.75">
      <c r="A160" s="146"/>
    </row>
    <row r="161" ht="12.75">
      <c r="A161" s="146"/>
    </row>
    <row r="162" ht="12.75">
      <c r="A162" s="146"/>
    </row>
    <row r="163" ht="12.75">
      <c r="A163" s="146"/>
    </row>
    <row r="164" ht="12.75">
      <c r="A164" s="146"/>
    </row>
    <row r="165" ht="12.75">
      <c r="A165" s="146"/>
    </row>
    <row r="166" ht="12.75">
      <c r="A166" s="146"/>
    </row>
    <row r="167" ht="12.75">
      <c r="A167" s="146"/>
    </row>
    <row r="168" ht="12.75">
      <c r="A168" s="146"/>
    </row>
    <row r="169" ht="12.75">
      <c r="A169" s="146"/>
    </row>
    <row r="170" ht="12.75">
      <c r="A170" s="146"/>
    </row>
    <row r="171" ht="12.75">
      <c r="A171" s="146"/>
    </row>
    <row r="172" ht="12.75">
      <c r="A172" s="146"/>
    </row>
    <row r="173" ht="12.75">
      <c r="A173" s="146"/>
    </row>
    <row r="174" ht="12.75">
      <c r="A174" s="146"/>
    </row>
    <row r="175" ht="12.75">
      <c r="A175" s="146"/>
    </row>
    <row r="176" ht="12.75">
      <c r="A176" s="146"/>
    </row>
    <row r="177" ht="12.75">
      <c r="A177" s="146"/>
    </row>
    <row r="178" ht="12.75">
      <c r="A178" s="146"/>
    </row>
    <row r="179" ht="12.75">
      <c r="A179" s="146"/>
    </row>
    <row r="180" ht="12.75">
      <c r="A180" s="146"/>
    </row>
    <row r="181" ht="12.75">
      <c r="A181" s="146"/>
    </row>
    <row r="182" ht="12.75">
      <c r="A182" s="146"/>
    </row>
    <row r="183" ht="12.75">
      <c r="A183" s="146"/>
    </row>
    <row r="184" ht="12.75">
      <c r="A184" s="146"/>
    </row>
    <row r="185" ht="12.75">
      <c r="A185" s="146"/>
    </row>
    <row r="186" ht="12.75">
      <c r="A186" s="146"/>
    </row>
    <row r="187" ht="12.75">
      <c r="A187" s="146"/>
    </row>
    <row r="188" ht="12.75">
      <c r="A188" s="146"/>
    </row>
    <row r="189" ht="12.75">
      <c r="A189" s="146"/>
    </row>
    <row r="190" ht="12.75">
      <c r="A190" s="146"/>
    </row>
    <row r="191" ht="12.75">
      <c r="A191" s="146"/>
    </row>
    <row r="192" ht="12.75">
      <c r="A192" s="146"/>
    </row>
    <row r="193" ht="12.75">
      <c r="A193" s="146"/>
    </row>
    <row r="194" ht="12.75">
      <c r="A194" s="146"/>
    </row>
    <row r="195" ht="12.75">
      <c r="A195" s="146"/>
    </row>
    <row r="196" ht="12.75">
      <c r="A196" s="146"/>
    </row>
    <row r="197" ht="12.75">
      <c r="A197" s="146"/>
    </row>
    <row r="198" ht="12.75">
      <c r="A198" s="146"/>
    </row>
    <row r="199" ht="12.75">
      <c r="A199" s="146"/>
    </row>
    <row r="200" ht="12.75">
      <c r="A200" s="146"/>
    </row>
    <row r="201" ht="12.75">
      <c r="A201" s="146"/>
    </row>
    <row r="202" ht="12.75">
      <c r="A202" s="146"/>
    </row>
    <row r="203" ht="12.75">
      <c r="A203" s="146"/>
    </row>
    <row r="204" ht="12.75">
      <c r="A204" s="146"/>
    </row>
    <row r="205" ht="12.75">
      <c r="A205" s="146"/>
    </row>
    <row r="206" ht="12.75">
      <c r="A206" s="146"/>
    </row>
    <row r="207" ht="12.75">
      <c r="A207" s="146"/>
    </row>
    <row r="208" ht="12.75">
      <c r="A208" s="146"/>
    </row>
    <row r="209" spans="1:12" ht="12.75">
      <c r="A209" s="146"/>
      <c r="K209" s="13"/>
      <c r="L209" s="13"/>
    </row>
    <row r="210" ht="12.75">
      <c r="A210" s="146"/>
    </row>
    <row r="211" ht="12.75">
      <c r="A211" s="146"/>
    </row>
    <row r="212" spans="1:12" ht="12.75">
      <c r="A212" s="146"/>
      <c r="K212" s="13"/>
      <c r="L212" s="13"/>
    </row>
    <row r="213" ht="12.75">
      <c r="A213" s="146"/>
    </row>
    <row r="214" ht="12.75">
      <c r="A214" s="146"/>
    </row>
    <row r="215" ht="12.75">
      <c r="A215" s="146"/>
    </row>
    <row r="216" ht="12.75">
      <c r="A216" s="146"/>
    </row>
    <row r="217" ht="12.75">
      <c r="A217" s="146"/>
    </row>
    <row r="218" ht="12.75">
      <c r="A218" s="146"/>
    </row>
    <row r="219" ht="12.75">
      <c r="A219" s="146"/>
    </row>
    <row r="220" ht="12.75">
      <c r="A220" s="146"/>
    </row>
    <row r="221" ht="12.75">
      <c r="A221" s="146"/>
    </row>
    <row r="222" ht="12.75">
      <c r="A222" s="146"/>
    </row>
    <row r="223" ht="12.75">
      <c r="A223" s="146"/>
    </row>
    <row r="224" ht="12.75">
      <c r="A224" s="146"/>
    </row>
    <row r="225" ht="12.75">
      <c r="A225" s="146"/>
    </row>
    <row r="226" ht="12.75">
      <c r="A226" s="146"/>
    </row>
    <row r="227" ht="12.75">
      <c r="A227" s="146"/>
    </row>
    <row r="228" ht="12.75">
      <c r="A228" s="146"/>
    </row>
    <row r="229" ht="12.75">
      <c r="A229" s="146"/>
    </row>
    <row r="255" spans="11:12" ht="12.75">
      <c r="K255" s="13"/>
      <c r="L255" s="13"/>
    </row>
    <row r="261" spans="11:12" ht="12.75">
      <c r="K261" s="13"/>
      <c r="L261" s="13"/>
    </row>
    <row r="264" spans="11:12" ht="12.75">
      <c r="K264" s="13"/>
      <c r="L264" s="13"/>
    </row>
    <row r="267" spans="11:12" ht="12.75">
      <c r="K267" s="13"/>
      <c r="L267" s="13"/>
    </row>
    <row r="270" spans="11:12" ht="12.75">
      <c r="K270" s="13"/>
      <c r="L270" s="13"/>
    </row>
  </sheetData>
  <sheetProtection/>
  <mergeCells count="11">
    <mergeCell ref="I11:I12"/>
    <mergeCell ref="A9:F9"/>
    <mergeCell ref="A8:L8"/>
    <mergeCell ref="L11:L12"/>
    <mergeCell ref="J10:L10"/>
    <mergeCell ref="A7:L7"/>
    <mergeCell ref="G11:G12"/>
    <mergeCell ref="H11:H12"/>
    <mergeCell ref="J11:J12"/>
    <mergeCell ref="K11:K12"/>
    <mergeCell ref="A11:A12"/>
  </mergeCells>
  <printOptions horizontalCentered="1"/>
  <pageMargins left="0.984251968503937" right="0.3937007874015748" top="0.3937007874015748" bottom="0.3937007874015748" header="0.5118110236220472" footer="0.15748031496062992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82"/>
  <sheetViews>
    <sheetView zoomScaleSheetLayoutView="90" zoomScalePageLayoutView="0" workbookViewId="0" topLeftCell="A1">
      <selection activeCell="A13" sqref="A13"/>
    </sheetView>
  </sheetViews>
  <sheetFormatPr defaultColWidth="9.00390625" defaultRowHeight="12.75"/>
  <cols>
    <col min="1" max="1" width="53.625" style="0" customWidth="1"/>
    <col min="2" max="2" width="5.625" style="0" customWidth="1"/>
    <col min="3" max="3" width="6.375" style="0" customWidth="1"/>
    <col min="4" max="4" width="4.625" style="0" customWidth="1"/>
    <col min="5" max="5" width="6.25390625" style="0" customWidth="1"/>
    <col min="6" max="6" width="7.375" style="0" customWidth="1"/>
    <col min="7" max="7" width="7.625" style="0" customWidth="1"/>
    <col min="8" max="8" width="14.875" style="0" customWidth="1"/>
    <col min="9" max="9" width="17.125" style="0" customWidth="1"/>
    <col min="10" max="10" width="15.125" style="0" customWidth="1"/>
    <col min="11" max="11" width="12.375" style="0" hidden="1" customWidth="1"/>
    <col min="12" max="12" width="15.25390625" style="0" hidden="1" customWidth="1"/>
    <col min="13" max="13" width="14.375" style="0" hidden="1" customWidth="1"/>
    <col min="16" max="16" width="11.75390625" style="0" bestFit="1" customWidth="1"/>
  </cols>
  <sheetData>
    <row r="1" spans="1:16" s="16" customFormat="1" ht="15">
      <c r="A1" s="147"/>
      <c r="B1" s="147"/>
      <c r="C1" s="147"/>
      <c r="D1" s="147"/>
      <c r="E1" s="147"/>
      <c r="F1" s="149" t="s">
        <v>244</v>
      </c>
      <c r="G1" s="149"/>
      <c r="H1" s="149"/>
      <c r="I1" s="149"/>
      <c r="J1" s="149"/>
      <c r="K1" s="149"/>
      <c r="L1" s="149"/>
      <c r="M1" s="149"/>
      <c r="N1" s="150"/>
      <c r="O1" s="150"/>
      <c r="P1" s="150"/>
    </row>
    <row r="2" spans="1:16" s="16" customFormat="1" ht="19.5" customHeight="1">
      <c r="A2" s="209" t="s">
        <v>259</v>
      </c>
      <c r="B2" s="209"/>
      <c r="C2" s="209"/>
      <c r="D2" s="209"/>
      <c r="E2" s="209"/>
      <c r="F2" s="209"/>
      <c r="G2" s="209"/>
      <c r="H2" s="209"/>
      <c r="I2" s="209"/>
      <c r="J2" s="209"/>
      <c r="K2" s="149"/>
      <c r="L2" s="149"/>
      <c r="M2" s="149"/>
      <c r="N2" s="150"/>
      <c r="O2" s="150"/>
      <c r="P2" s="150"/>
    </row>
    <row r="3" spans="1:16" ht="15.75" customHeight="1">
      <c r="A3" s="210" t="s">
        <v>258</v>
      </c>
      <c r="B3" s="210"/>
      <c r="C3" s="210"/>
      <c r="D3" s="210"/>
      <c r="E3" s="210"/>
      <c r="F3" s="210"/>
      <c r="G3" s="210"/>
      <c r="H3" s="210"/>
      <c r="I3" s="210"/>
      <c r="J3" s="210"/>
      <c r="K3" s="151"/>
      <c r="L3" s="152"/>
      <c r="M3" s="152"/>
      <c r="N3" s="152"/>
      <c r="O3" s="152"/>
      <c r="P3" s="152"/>
    </row>
    <row r="4" spans="1:16" ht="15.75" customHeight="1">
      <c r="A4" s="210" t="s">
        <v>257</v>
      </c>
      <c r="B4" s="210"/>
      <c r="C4" s="210"/>
      <c r="D4" s="210"/>
      <c r="E4" s="210"/>
      <c r="F4" s="210"/>
      <c r="G4" s="210"/>
      <c r="H4" s="210"/>
      <c r="I4" s="210"/>
      <c r="J4" s="210"/>
      <c r="K4" s="151"/>
      <c r="L4" s="152"/>
      <c r="M4" s="152"/>
      <c r="N4" s="152"/>
      <c r="O4" s="152"/>
      <c r="P4" s="152"/>
    </row>
    <row r="5" spans="1:16" ht="21" customHeight="1">
      <c r="A5" s="81"/>
      <c r="B5" s="1"/>
      <c r="C5" s="2"/>
      <c r="D5" s="192" t="s">
        <v>245</v>
      </c>
      <c r="E5" s="2"/>
      <c r="F5" s="153"/>
      <c r="G5" s="154"/>
      <c r="H5" s="154"/>
      <c r="I5" s="154"/>
      <c r="J5" s="154"/>
      <c r="K5" s="152"/>
      <c r="L5" s="152"/>
      <c r="M5" s="152"/>
      <c r="N5" s="152"/>
      <c r="O5" s="152"/>
      <c r="P5" s="152"/>
    </row>
    <row r="6" spans="1:12" ht="89.25" customHeight="1">
      <c r="A6" s="211" t="s">
        <v>255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spans="1:12" ht="15.75" customHeight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4"/>
    </row>
    <row r="8" spans="1:13" ht="21.75" customHeight="1">
      <c r="A8" s="4"/>
      <c r="B8" s="1"/>
      <c r="C8" s="2"/>
      <c r="D8" s="2"/>
      <c r="E8" s="2"/>
      <c r="F8" s="2"/>
      <c r="G8" s="3"/>
      <c r="H8" s="3"/>
      <c r="I8" s="3"/>
      <c r="J8" s="3"/>
      <c r="K8" s="82"/>
      <c r="M8" s="16" t="s">
        <v>128</v>
      </c>
    </row>
    <row r="9" spans="1:13" ht="12.75" customHeight="1">
      <c r="A9" s="195" t="s">
        <v>0</v>
      </c>
      <c r="B9" s="205" t="s">
        <v>129</v>
      </c>
      <c r="C9" s="207" t="s">
        <v>130</v>
      </c>
      <c r="D9" s="207" t="s">
        <v>131</v>
      </c>
      <c r="E9" s="207" t="s">
        <v>71</v>
      </c>
      <c r="F9" s="207" t="s">
        <v>132</v>
      </c>
      <c r="G9" s="207" t="s">
        <v>4</v>
      </c>
      <c r="H9" s="195" t="s">
        <v>230</v>
      </c>
      <c r="I9" s="195" t="s">
        <v>232</v>
      </c>
      <c r="J9" s="195" t="s">
        <v>231</v>
      </c>
      <c r="K9" s="203" t="s">
        <v>82</v>
      </c>
      <c r="L9" s="203" t="s">
        <v>83</v>
      </c>
      <c r="M9" s="203" t="s">
        <v>84</v>
      </c>
    </row>
    <row r="10" spans="1:13" ht="51" customHeight="1">
      <c r="A10" s="204"/>
      <c r="B10" s="206"/>
      <c r="C10" s="208"/>
      <c r="D10" s="208"/>
      <c r="E10" s="208"/>
      <c r="F10" s="208"/>
      <c r="G10" s="208"/>
      <c r="H10" s="204"/>
      <c r="I10" s="204"/>
      <c r="J10" s="204"/>
      <c r="K10" s="203"/>
      <c r="L10" s="203"/>
      <c r="M10" s="203"/>
    </row>
    <row r="11" spans="1:13" ht="12.75">
      <c r="A11" s="85">
        <v>1</v>
      </c>
      <c r="B11" s="83" t="s">
        <v>133</v>
      </c>
      <c r="C11" s="84">
        <v>3</v>
      </c>
      <c r="D11" s="84">
        <v>4</v>
      </c>
      <c r="E11" s="84">
        <v>5</v>
      </c>
      <c r="F11" s="84">
        <v>6</v>
      </c>
      <c r="G11" s="84">
        <v>7</v>
      </c>
      <c r="H11" s="84">
        <v>8</v>
      </c>
      <c r="I11" s="84">
        <v>9</v>
      </c>
      <c r="J11" s="84">
        <v>10</v>
      </c>
      <c r="K11" s="84">
        <v>8</v>
      </c>
      <c r="L11" s="84">
        <v>9</v>
      </c>
      <c r="M11" s="84">
        <v>10</v>
      </c>
    </row>
    <row r="12" spans="1:11" ht="21" customHeight="1" hidden="1">
      <c r="A12" s="86" t="s">
        <v>134</v>
      </c>
      <c r="B12" s="87" t="s">
        <v>11</v>
      </c>
      <c r="C12" s="88"/>
      <c r="D12" s="88"/>
      <c r="E12" s="88"/>
      <c r="F12" s="88"/>
      <c r="G12" s="88"/>
      <c r="H12" s="88"/>
      <c r="I12" s="88"/>
      <c r="J12" s="88"/>
      <c r="K12" s="89">
        <v>1277570</v>
      </c>
    </row>
    <row r="13" spans="1:16" ht="54" customHeight="1">
      <c r="A13" s="191" t="s">
        <v>246</v>
      </c>
      <c r="B13" s="135" t="s">
        <v>5</v>
      </c>
      <c r="C13" s="135" t="s">
        <v>174</v>
      </c>
      <c r="D13" s="135" t="s">
        <v>11</v>
      </c>
      <c r="E13" s="135" t="s">
        <v>8</v>
      </c>
      <c r="F13" s="135" t="s">
        <v>254</v>
      </c>
      <c r="G13" s="135" t="s">
        <v>8</v>
      </c>
      <c r="H13" s="137">
        <f>H14+H50+H63+H71+H109</f>
        <v>3075373</v>
      </c>
      <c r="I13" s="137">
        <f>I14+I50+I63+I71+I109</f>
        <v>2789243</v>
      </c>
      <c r="J13" s="137">
        <f>J14+J50+J63+J71+J109</f>
        <v>2798907</v>
      </c>
      <c r="K13" s="90" t="e">
        <f>K16+K19+K28+#REF!</f>
        <v>#REF!</v>
      </c>
      <c r="L13" s="90" t="e">
        <f>L16+L19+L28+#REF!</f>
        <v>#REF!</v>
      </c>
      <c r="M13" s="90" t="e">
        <f>M16+M19+M28+#REF!</f>
        <v>#REF!</v>
      </c>
      <c r="P13" s="24"/>
    </row>
    <row r="14" spans="1:13" ht="36" customHeight="1">
      <c r="A14" s="122" t="s">
        <v>247</v>
      </c>
      <c r="B14" s="93" t="s">
        <v>5</v>
      </c>
      <c r="C14" s="93" t="s">
        <v>136</v>
      </c>
      <c r="D14" s="93" t="s">
        <v>5</v>
      </c>
      <c r="E14" s="93" t="s">
        <v>8</v>
      </c>
      <c r="F14" s="93" t="s">
        <v>135</v>
      </c>
      <c r="G14" s="93" t="s">
        <v>8</v>
      </c>
      <c r="H14" s="94">
        <f>H15</f>
        <v>1773053</v>
      </c>
      <c r="I14" s="94">
        <f>I15</f>
        <v>1596030</v>
      </c>
      <c r="J14" s="94">
        <f>J15</f>
        <v>1604001</v>
      </c>
      <c r="K14" s="95" t="e">
        <f>#REF!</f>
        <v>#REF!</v>
      </c>
      <c r="L14" s="95" t="e">
        <f>#REF!</f>
        <v>#REF!</v>
      </c>
      <c r="M14" s="95" t="e">
        <f>#REF!</f>
        <v>#REF!</v>
      </c>
    </row>
    <row r="15" spans="1:13" ht="42" customHeight="1">
      <c r="A15" s="143" t="s">
        <v>107</v>
      </c>
      <c r="B15" s="45" t="s">
        <v>5</v>
      </c>
      <c r="C15" s="37" t="s">
        <v>136</v>
      </c>
      <c r="D15" s="45" t="s">
        <v>5</v>
      </c>
      <c r="E15" s="45" t="s">
        <v>137</v>
      </c>
      <c r="F15" s="45" t="s">
        <v>135</v>
      </c>
      <c r="G15" s="45" t="s">
        <v>8</v>
      </c>
      <c r="H15" s="144">
        <f>H16+H19+H28</f>
        <v>1773053</v>
      </c>
      <c r="I15" s="144">
        <f>I16+I19+I28</f>
        <v>1596030</v>
      </c>
      <c r="J15" s="144">
        <f>J16+J19+J28</f>
        <v>1604001</v>
      </c>
      <c r="K15" s="95"/>
      <c r="L15" s="95"/>
      <c r="M15" s="95"/>
    </row>
    <row r="16" spans="1:13" ht="27" customHeight="1">
      <c r="A16" s="183" t="s">
        <v>138</v>
      </c>
      <c r="B16" s="45" t="s">
        <v>5</v>
      </c>
      <c r="C16" s="37" t="s">
        <v>136</v>
      </c>
      <c r="D16" s="45" t="s">
        <v>5</v>
      </c>
      <c r="E16" s="45" t="s">
        <v>137</v>
      </c>
      <c r="F16" s="45" t="s">
        <v>139</v>
      </c>
      <c r="G16" s="45" t="s">
        <v>8</v>
      </c>
      <c r="H16" s="96">
        <f aca="true" t="shared" si="0" ref="H16:J17">H17</f>
        <v>568736</v>
      </c>
      <c r="I16" s="96">
        <f t="shared" si="0"/>
        <v>568736</v>
      </c>
      <c r="J16" s="96">
        <f t="shared" si="0"/>
        <v>568736</v>
      </c>
      <c r="K16" s="90">
        <f aca="true" t="shared" si="1" ref="K16:M17">K17</f>
        <v>446748.75</v>
      </c>
      <c r="L16" s="90">
        <f t="shared" si="1"/>
        <v>446748.75</v>
      </c>
      <c r="M16" s="90">
        <f t="shared" si="1"/>
        <v>446748.75</v>
      </c>
    </row>
    <row r="17" spans="1:13" ht="60.75" customHeight="1">
      <c r="A17" s="98" t="s">
        <v>140</v>
      </c>
      <c r="B17" s="43" t="s">
        <v>5</v>
      </c>
      <c r="C17" s="37" t="s">
        <v>136</v>
      </c>
      <c r="D17" s="45" t="s">
        <v>5</v>
      </c>
      <c r="E17" s="45" t="s">
        <v>137</v>
      </c>
      <c r="F17" s="43" t="s">
        <v>139</v>
      </c>
      <c r="G17" s="184">
        <v>100</v>
      </c>
      <c r="H17" s="92">
        <f>H18</f>
        <v>568736</v>
      </c>
      <c r="I17" s="92">
        <f t="shared" si="0"/>
        <v>568736</v>
      </c>
      <c r="J17" s="92">
        <f t="shared" si="0"/>
        <v>568736</v>
      </c>
      <c r="K17" s="95">
        <f t="shared" si="1"/>
        <v>446748.75</v>
      </c>
      <c r="L17" s="95">
        <f t="shared" si="1"/>
        <v>446748.75</v>
      </c>
      <c r="M17" s="95">
        <f t="shared" si="1"/>
        <v>446748.75</v>
      </c>
    </row>
    <row r="18" spans="1:13" ht="29.25" customHeight="1">
      <c r="A18" s="98" t="s">
        <v>141</v>
      </c>
      <c r="B18" s="43" t="s">
        <v>5</v>
      </c>
      <c r="C18" s="37" t="s">
        <v>136</v>
      </c>
      <c r="D18" s="45" t="s">
        <v>5</v>
      </c>
      <c r="E18" s="45" t="s">
        <v>137</v>
      </c>
      <c r="F18" s="43" t="s">
        <v>139</v>
      </c>
      <c r="G18" s="184">
        <v>120</v>
      </c>
      <c r="H18" s="92">
        <f>'прил 3'!G20</f>
        <v>568736</v>
      </c>
      <c r="I18" s="92">
        <f>'прил 3'!H20</f>
        <v>568736</v>
      </c>
      <c r="J18" s="92">
        <f>'прил 3'!I20</f>
        <v>568736</v>
      </c>
      <c r="K18" s="95">
        <v>446748.75</v>
      </c>
      <c r="L18" s="95">
        <v>446748.75</v>
      </c>
      <c r="M18" s="95">
        <v>446748.75</v>
      </c>
    </row>
    <row r="19" spans="1:13" ht="34.5" customHeight="1">
      <c r="A19" s="62" t="s">
        <v>142</v>
      </c>
      <c r="B19" s="45" t="s">
        <v>5</v>
      </c>
      <c r="C19" s="37" t="s">
        <v>136</v>
      </c>
      <c r="D19" s="45" t="s">
        <v>5</v>
      </c>
      <c r="E19" s="45" t="s">
        <v>137</v>
      </c>
      <c r="F19" s="45">
        <v>80040</v>
      </c>
      <c r="G19" s="45" t="s">
        <v>8</v>
      </c>
      <c r="H19" s="96">
        <f>H20+H22+H26</f>
        <v>1066324</v>
      </c>
      <c r="I19" s="96">
        <f>I20+I22+I26</f>
        <v>875489</v>
      </c>
      <c r="J19" s="96">
        <f>J20+J22+J26</f>
        <v>869414</v>
      </c>
      <c r="K19" s="90" t="e">
        <f>K20+K22+#REF!</f>
        <v>#REF!</v>
      </c>
      <c r="L19" s="90" t="e">
        <f>L20+L22+#REF!</f>
        <v>#REF!</v>
      </c>
      <c r="M19" s="90" t="e">
        <f>M20+M22+#REF!</f>
        <v>#REF!</v>
      </c>
    </row>
    <row r="20" spans="1:13" ht="63" customHeight="1">
      <c r="A20" s="98" t="s">
        <v>140</v>
      </c>
      <c r="B20" s="43" t="s">
        <v>5</v>
      </c>
      <c r="C20" s="37" t="s">
        <v>136</v>
      </c>
      <c r="D20" s="45" t="s">
        <v>5</v>
      </c>
      <c r="E20" s="45" t="s">
        <v>137</v>
      </c>
      <c r="F20" s="43">
        <v>80040</v>
      </c>
      <c r="G20" s="184">
        <v>100</v>
      </c>
      <c r="H20" s="92">
        <f aca="true" t="shared" si="2" ref="H20:M20">H21</f>
        <v>759448.0000000001</v>
      </c>
      <c r="I20" s="92">
        <f t="shared" si="2"/>
        <v>759448</v>
      </c>
      <c r="J20" s="92">
        <f t="shared" si="2"/>
        <v>759448</v>
      </c>
      <c r="K20" s="95">
        <f t="shared" si="2"/>
        <v>927510</v>
      </c>
      <c r="L20" s="95">
        <f t="shared" si="2"/>
        <v>927510</v>
      </c>
      <c r="M20" s="95">
        <f t="shared" si="2"/>
        <v>927510</v>
      </c>
    </row>
    <row r="21" spans="1:13" ht="27.75" customHeight="1">
      <c r="A21" s="98" t="s">
        <v>141</v>
      </c>
      <c r="B21" s="43" t="s">
        <v>5</v>
      </c>
      <c r="C21" s="37" t="s">
        <v>136</v>
      </c>
      <c r="D21" s="45" t="s">
        <v>5</v>
      </c>
      <c r="E21" s="45" t="s">
        <v>137</v>
      </c>
      <c r="F21" s="43">
        <v>80040</v>
      </c>
      <c r="G21" s="184">
        <v>120</v>
      </c>
      <c r="H21" s="92">
        <f>'прил 3'!G28</f>
        <v>759448.0000000001</v>
      </c>
      <c r="I21" s="92">
        <f>'прил 3'!H28</f>
        <v>759448</v>
      </c>
      <c r="J21" s="92">
        <f>'прил 3'!I28</f>
        <v>759448</v>
      </c>
      <c r="K21" s="95">
        <v>927510</v>
      </c>
      <c r="L21" s="95">
        <v>927510</v>
      </c>
      <c r="M21" s="95">
        <v>927510</v>
      </c>
    </row>
    <row r="22" spans="1:13" ht="25.5">
      <c r="A22" s="98" t="s">
        <v>143</v>
      </c>
      <c r="B22" s="43" t="s">
        <v>5</v>
      </c>
      <c r="C22" s="37" t="s">
        <v>136</v>
      </c>
      <c r="D22" s="45" t="s">
        <v>5</v>
      </c>
      <c r="E22" s="43" t="s">
        <v>137</v>
      </c>
      <c r="F22" s="43">
        <v>80040</v>
      </c>
      <c r="G22" s="184">
        <v>200</v>
      </c>
      <c r="H22" s="92">
        <f aca="true" t="shared" si="3" ref="H22:M22">H23</f>
        <v>294876</v>
      </c>
      <c r="I22" s="92">
        <f t="shared" si="3"/>
        <v>104041</v>
      </c>
      <c r="J22" s="92">
        <f t="shared" si="3"/>
        <v>97966</v>
      </c>
      <c r="K22" s="95">
        <f t="shared" si="3"/>
        <v>182866.65</v>
      </c>
      <c r="L22" s="95">
        <f t="shared" si="3"/>
        <v>182866.65</v>
      </c>
      <c r="M22" s="95">
        <f t="shared" si="3"/>
        <v>182866.65</v>
      </c>
    </row>
    <row r="23" spans="1:13" ht="30.75" customHeight="1">
      <c r="A23" s="101" t="s">
        <v>144</v>
      </c>
      <c r="B23" s="43" t="s">
        <v>5</v>
      </c>
      <c r="C23" s="37" t="s">
        <v>136</v>
      </c>
      <c r="D23" s="45" t="s">
        <v>5</v>
      </c>
      <c r="E23" s="43" t="s">
        <v>137</v>
      </c>
      <c r="F23" s="43">
        <v>80040</v>
      </c>
      <c r="G23" s="184">
        <v>240</v>
      </c>
      <c r="H23" s="92">
        <f>'прил 3'!G30</f>
        <v>294876</v>
      </c>
      <c r="I23" s="92">
        <f>'прил 3'!H30</f>
        <v>104041</v>
      </c>
      <c r="J23" s="92">
        <f>'прил 3'!I30</f>
        <v>97966</v>
      </c>
      <c r="K23" s="95">
        <f>183512.65-646</f>
        <v>182866.65</v>
      </c>
      <c r="L23" s="95">
        <f>183512.65-646</f>
        <v>182866.65</v>
      </c>
      <c r="M23" s="95">
        <f>183512.65-646</f>
        <v>182866.65</v>
      </c>
    </row>
    <row r="24" spans="1:11" ht="27.75" customHeight="1" hidden="1">
      <c r="A24" s="101" t="s">
        <v>145</v>
      </c>
      <c r="B24" s="43" t="s">
        <v>5</v>
      </c>
      <c r="C24" s="37" t="s">
        <v>136</v>
      </c>
      <c r="D24" s="45" t="s">
        <v>87</v>
      </c>
      <c r="E24" s="45" t="s">
        <v>137</v>
      </c>
      <c r="F24" s="43">
        <v>11430</v>
      </c>
      <c r="G24" s="184">
        <v>244</v>
      </c>
      <c r="H24" s="92">
        <v>29640</v>
      </c>
      <c r="I24" s="92">
        <v>29640</v>
      </c>
      <c r="J24" s="96">
        <f>I24-H24</f>
        <v>0</v>
      </c>
      <c r="K24" s="95">
        <v>29640</v>
      </c>
    </row>
    <row r="25" spans="1:11" ht="4.5" customHeight="1" hidden="1">
      <c r="A25" s="32"/>
      <c r="B25" s="43" t="s">
        <v>5</v>
      </c>
      <c r="C25" s="37" t="s">
        <v>136</v>
      </c>
      <c r="D25" s="45" t="s">
        <v>87</v>
      </c>
      <c r="E25" s="45" t="s">
        <v>137</v>
      </c>
      <c r="F25" s="43">
        <v>11430</v>
      </c>
      <c r="G25" s="186"/>
      <c r="H25" s="141"/>
      <c r="I25" s="141"/>
      <c r="J25" s="96">
        <f>I25-H25</f>
        <v>0</v>
      </c>
      <c r="K25" s="102"/>
    </row>
    <row r="26" spans="1:13" ht="20.25" customHeight="1">
      <c r="A26" s="101" t="s">
        <v>125</v>
      </c>
      <c r="B26" s="43" t="s">
        <v>5</v>
      </c>
      <c r="C26" s="37" t="s">
        <v>136</v>
      </c>
      <c r="D26" s="45" t="s">
        <v>5</v>
      </c>
      <c r="E26" s="45" t="s">
        <v>137</v>
      </c>
      <c r="F26" s="43">
        <v>80040</v>
      </c>
      <c r="G26" s="184">
        <v>800</v>
      </c>
      <c r="H26" s="92">
        <f>H27</f>
        <v>12000</v>
      </c>
      <c r="I26" s="92">
        <f>I27</f>
        <v>12000</v>
      </c>
      <c r="J26" s="92">
        <f>J27</f>
        <v>12000</v>
      </c>
      <c r="K26" s="104"/>
      <c r="L26" s="104"/>
      <c r="M26" s="104"/>
    </row>
    <row r="27" spans="1:13" ht="20.25" customHeight="1">
      <c r="A27" s="101" t="s">
        <v>58</v>
      </c>
      <c r="B27" s="43" t="s">
        <v>5</v>
      </c>
      <c r="C27" s="37" t="s">
        <v>136</v>
      </c>
      <c r="D27" s="45" t="s">
        <v>5</v>
      </c>
      <c r="E27" s="45" t="s">
        <v>137</v>
      </c>
      <c r="F27" s="43">
        <v>80040</v>
      </c>
      <c r="G27" s="184">
        <v>850</v>
      </c>
      <c r="H27" s="92">
        <f>'прил 3'!G32</f>
        <v>12000</v>
      </c>
      <c r="I27" s="92">
        <f>'прил 3'!H32</f>
        <v>12000</v>
      </c>
      <c r="J27" s="92">
        <f>'прил 3'!I32</f>
        <v>12000</v>
      </c>
      <c r="K27" s="104"/>
      <c r="L27" s="104"/>
      <c r="M27" s="104"/>
    </row>
    <row r="28" spans="1:13" s="13" customFormat="1" ht="41.25" customHeight="1">
      <c r="A28" s="62" t="s">
        <v>70</v>
      </c>
      <c r="B28" s="45" t="s">
        <v>5</v>
      </c>
      <c r="C28" s="37" t="s">
        <v>136</v>
      </c>
      <c r="D28" s="45" t="s">
        <v>5</v>
      </c>
      <c r="E28" s="43" t="s">
        <v>137</v>
      </c>
      <c r="F28" s="45" t="s">
        <v>146</v>
      </c>
      <c r="G28" s="45" t="s">
        <v>8</v>
      </c>
      <c r="H28" s="96">
        <f>H29+H31</f>
        <v>137993</v>
      </c>
      <c r="I28" s="96">
        <f>I29+I31</f>
        <v>151805</v>
      </c>
      <c r="J28" s="96">
        <f>J29+J31</f>
        <v>165851</v>
      </c>
      <c r="K28" s="90">
        <f>K29+K32</f>
        <v>198262.6</v>
      </c>
      <c r="L28" s="90">
        <f>L29+L32</f>
        <v>198262.6</v>
      </c>
      <c r="M28" s="90">
        <f>M29+M32</f>
        <v>198262.6</v>
      </c>
    </row>
    <row r="29" spans="1:13" ht="66" customHeight="1">
      <c r="A29" s="105" t="s">
        <v>140</v>
      </c>
      <c r="B29" s="43" t="s">
        <v>5</v>
      </c>
      <c r="C29" s="63" t="s">
        <v>136</v>
      </c>
      <c r="D29" s="43" t="s">
        <v>5</v>
      </c>
      <c r="E29" s="43" t="s">
        <v>137</v>
      </c>
      <c r="F29" s="43" t="s">
        <v>146</v>
      </c>
      <c r="G29" s="184">
        <v>100</v>
      </c>
      <c r="H29" s="92">
        <f aca="true" t="shared" si="4" ref="H29:M29">H30</f>
        <v>120254.8</v>
      </c>
      <c r="I29" s="92">
        <f t="shared" si="4"/>
        <v>120254.8</v>
      </c>
      <c r="J29" s="92">
        <f t="shared" si="4"/>
        <v>120254.8</v>
      </c>
      <c r="K29" s="104">
        <f t="shared" si="4"/>
        <v>183141.54</v>
      </c>
      <c r="L29" s="104">
        <f t="shared" si="4"/>
        <v>183141.54</v>
      </c>
      <c r="M29" s="104">
        <f t="shared" si="4"/>
        <v>183141.54</v>
      </c>
    </row>
    <row r="30" spans="1:13" ht="27.75" customHeight="1">
      <c r="A30" s="105" t="s">
        <v>141</v>
      </c>
      <c r="B30" s="43" t="s">
        <v>5</v>
      </c>
      <c r="C30" s="63" t="s">
        <v>136</v>
      </c>
      <c r="D30" s="43" t="s">
        <v>5</v>
      </c>
      <c r="E30" s="43" t="s">
        <v>137</v>
      </c>
      <c r="F30" s="43" t="s">
        <v>146</v>
      </c>
      <c r="G30" s="184">
        <v>120</v>
      </c>
      <c r="H30" s="92">
        <f>'прил 3'!G57</f>
        <v>120254.8</v>
      </c>
      <c r="I30" s="92">
        <f>'прил 3'!H57</f>
        <v>120254.8</v>
      </c>
      <c r="J30" s="92">
        <f>'прил 3'!I57</f>
        <v>120254.8</v>
      </c>
      <c r="K30" s="95">
        <v>183141.54</v>
      </c>
      <c r="L30" s="95">
        <v>183141.54</v>
      </c>
      <c r="M30" s="95">
        <v>183141.54</v>
      </c>
    </row>
    <row r="31" spans="1:13" ht="34.5" customHeight="1">
      <c r="A31" s="105" t="s">
        <v>143</v>
      </c>
      <c r="B31" s="43" t="s">
        <v>5</v>
      </c>
      <c r="C31" s="63" t="s">
        <v>136</v>
      </c>
      <c r="D31" s="43" t="s">
        <v>5</v>
      </c>
      <c r="E31" s="43" t="s">
        <v>137</v>
      </c>
      <c r="F31" s="43" t="s">
        <v>146</v>
      </c>
      <c r="G31" s="184">
        <v>200</v>
      </c>
      <c r="H31" s="92">
        <f aca="true" t="shared" si="5" ref="H31:M31">H32</f>
        <v>17738.2</v>
      </c>
      <c r="I31" s="92">
        <f t="shared" si="5"/>
        <v>31550.2</v>
      </c>
      <c r="J31" s="92">
        <f t="shared" si="5"/>
        <v>45596.2</v>
      </c>
      <c r="K31" s="104">
        <f t="shared" si="5"/>
        <v>15121.06</v>
      </c>
      <c r="L31" s="104">
        <f t="shared" si="5"/>
        <v>15121.06</v>
      </c>
      <c r="M31" s="104">
        <f t="shared" si="5"/>
        <v>15121.06</v>
      </c>
    </row>
    <row r="32" spans="1:13" ht="51.75" customHeight="1">
      <c r="A32" s="106" t="s">
        <v>144</v>
      </c>
      <c r="B32" s="43" t="s">
        <v>5</v>
      </c>
      <c r="C32" s="63" t="s">
        <v>136</v>
      </c>
      <c r="D32" s="43" t="s">
        <v>5</v>
      </c>
      <c r="E32" s="43" t="s">
        <v>137</v>
      </c>
      <c r="F32" s="43" t="s">
        <v>146</v>
      </c>
      <c r="G32" s="184">
        <v>240</v>
      </c>
      <c r="H32" s="92">
        <f>'прил 3'!G59</f>
        <v>17738.2</v>
      </c>
      <c r="I32" s="92">
        <f>'прил 3'!H59</f>
        <v>31550.2</v>
      </c>
      <c r="J32" s="92">
        <f>'прил 3'!I59</f>
        <v>45596.2</v>
      </c>
      <c r="K32" s="95">
        <v>15121.06</v>
      </c>
      <c r="L32" s="95">
        <v>15121.06</v>
      </c>
      <c r="M32" s="95">
        <v>15121.06</v>
      </c>
    </row>
    <row r="33" spans="1:11" ht="25.5" customHeight="1" hidden="1">
      <c r="A33" s="107" t="s">
        <v>147</v>
      </c>
      <c r="B33" s="45" t="s">
        <v>5</v>
      </c>
      <c r="C33" s="93" t="s">
        <v>136</v>
      </c>
      <c r="D33" s="47" t="s">
        <v>6</v>
      </c>
      <c r="E33" s="45" t="s">
        <v>137</v>
      </c>
      <c r="F33" s="45" t="s">
        <v>148</v>
      </c>
      <c r="G33" s="45"/>
      <c r="H33" s="96">
        <f aca="true" t="shared" si="6" ref="H33:J34">H34</f>
        <v>0</v>
      </c>
      <c r="I33" s="96">
        <f t="shared" si="6"/>
        <v>0</v>
      </c>
      <c r="J33" s="96">
        <f t="shared" si="6"/>
        <v>0</v>
      </c>
      <c r="K33" s="95">
        <f>K34</f>
        <v>0</v>
      </c>
    </row>
    <row r="34" spans="1:11" ht="25.5" customHeight="1" hidden="1">
      <c r="A34" s="54" t="s">
        <v>27</v>
      </c>
      <c r="B34" s="43" t="s">
        <v>5</v>
      </c>
      <c r="C34" s="93" t="s">
        <v>136</v>
      </c>
      <c r="D34" s="66" t="s">
        <v>6</v>
      </c>
      <c r="E34" s="45" t="s">
        <v>137</v>
      </c>
      <c r="F34" s="50" t="s">
        <v>148</v>
      </c>
      <c r="G34" s="99">
        <v>800</v>
      </c>
      <c r="H34" s="100"/>
      <c r="I34" s="100"/>
      <c r="J34" s="100">
        <f t="shared" si="6"/>
        <v>0</v>
      </c>
      <c r="K34" s="95">
        <f>K35</f>
        <v>0</v>
      </c>
    </row>
    <row r="35" spans="1:11" ht="42" customHeight="1" hidden="1">
      <c r="A35" s="54" t="s">
        <v>58</v>
      </c>
      <c r="B35" s="43" t="s">
        <v>5</v>
      </c>
      <c r="C35" s="93" t="s">
        <v>136</v>
      </c>
      <c r="D35" s="66" t="s">
        <v>6</v>
      </c>
      <c r="E35" s="43" t="s">
        <v>137</v>
      </c>
      <c r="F35" s="50" t="s">
        <v>148</v>
      </c>
      <c r="G35" s="99">
        <v>850</v>
      </c>
      <c r="H35" s="100"/>
      <c r="I35" s="100"/>
      <c r="J35" s="100">
        <v>0</v>
      </c>
      <c r="K35" s="95"/>
    </row>
    <row r="36" spans="1:11" ht="37.5" customHeight="1" hidden="1">
      <c r="A36" s="108" t="s">
        <v>149</v>
      </c>
      <c r="B36" s="45" t="s">
        <v>10</v>
      </c>
      <c r="C36" s="93" t="s">
        <v>136</v>
      </c>
      <c r="D36" s="47" t="s">
        <v>11</v>
      </c>
      <c r="E36" s="45" t="s">
        <v>137</v>
      </c>
      <c r="F36" s="45" t="s">
        <v>135</v>
      </c>
      <c r="G36" s="45" t="s">
        <v>8</v>
      </c>
      <c r="H36" s="100">
        <f aca="true" t="shared" si="7" ref="H36:I38">H37</f>
        <v>0</v>
      </c>
      <c r="I36" s="100">
        <f t="shared" si="7"/>
        <v>0</v>
      </c>
      <c r="J36" s="96">
        <f>I36-H36</f>
        <v>0</v>
      </c>
      <c r="K36" s="95">
        <f>K37</f>
        <v>0</v>
      </c>
    </row>
    <row r="37" spans="1:11" ht="75" customHeight="1" hidden="1">
      <c r="A37" s="98" t="s">
        <v>150</v>
      </c>
      <c r="B37" s="91" t="s">
        <v>10</v>
      </c>
      <c r="C37" s="93" t="s">
        <v>136</v>
      </c>
      <c r="D37" s="109" t="s">
        <v>11</v>
      </c>
      <c r="E37" s="45" t="s">
        <v>137</v>
      </c>
      <c r="F37" s="50" t="s">
        <v>151</v>
      </c>
      <c r="G37" s="91" t="s">
        <v>8</v>
      </c>
      <c r="H37" s="100">
        <f t="shared" si="7"/>
        <v>0</v>
      </c>
      <c r="I37" s="100">
        <f t="shared" si="7"/>
        <v>0</v>
      </c>
      <c r="J37" s="96">
        <f>I37-H37</f>
        <v>0</v>
      </c>
      <c r="K37" s="95">
        <f>K38</f>
        <v>0</v>
      </c>
    </row>
    <row r="38" spans="1:11" ht="27" customHeight="1" hidden="1">
      <c r="A38" s="98" t="s">
        <v>143</v>
      </c>
      <c r="B38" s="91" t="s">
        <v>10</v>
      </c>
      <c r="C38" s="93" t="s">
        <v>136</v>
      </c>
      <c r="D38" s="109" t="s">
        <v>11</v>
      </c>
      <c r="E38" s="45" t="s">
        <v>137</v>
      </c>
      <c r="F38" s="50" t="s">
        <v>151</v>
      </c>
      <c r="G38" s="99">
        <v>200</v>
      </c>
      <c r="H38" s="100">
        <f t="shared" si="7"/>
        <v>0</v>
      </c>
      <c r="I38" s="100">
        <f t="shared" si="7"/>
        <v>0</v>
      </c>
      <c r="J38" s="96">
        <f>I38-H38</f>
        <v>0</v>
      </c>
      <c r="K38" s="95">
        <f>K39</f>
        <v>0</v>
      </c>
    </row>
    <row r="39" spans="1:11" ht="42" customHeight="1" hidden="1">
      <c r="A39" s="98" t="s">
        <v>152</v>
      </c>
      <c r="B39" s="91" t="s">
        <v>10</v>
      </c>
      <c r="C39" s="93" t="s">
        <v>136</v>
      </c>
      <c r="D39" s="109" t="s">
        <v>11</v>
      </c>
      <c r="E39" s="45" t="s">
        <v>137</v>
      </c>
      <c r="F39" s="50" t="s">
        <v>151</v>
      </c>
      <c r="G39" s="99">
        <v>240</v>
      </c>
      <c r="H39" s="100">
        <v>0</v>
      </c>
      <c r="I39" s="100">
        <v>0</v>
      </c>
      <c r="J39" s="96">
        <f>I39-H39</f>
        <v>0</v>
      </c>
      <c r="K39" s="95">
        <v>0</v>
      </c>
    </row>
    <row r="40" spans="1:13" ht="28.5" customHeight="1" hidden="1">
      <c r="A40" s="62" t="s">
        <v>153</v>
      </c>
      <c r="B40" s="45" t="s">
        <v>154</v>
      </c>
      <c r="C40" s="93" t="s">
        <v>136</v>
      </c>
      <c r="D40" s="47" t="s">
        <v>11</v>
      </c>
      <c r="E40" s="45" t="s">
        <v>137</v>
      </c>
      <c r="F40" s="47" t="s">
        <v>135</v>
      </c>
      <c r="G40" s="45" t="s">
        <v>8</v>
      </c>
      <c r="H40" s="96">
        <f aca="true" t="shared" si="8" ref="H40:J42">H41</f>
        <v>0</v>
      </c>
      <c r="I40" s="96">
        <f t="shared" si="8"/>
        <v>0</v>
      </c>
      <c r="J40" s="96">
        <f t="shared" si="8"/>
        <v>0</v>
      </c>
      <c r="K40" s="110">
        <f aca="true" t="shared" si="9" ref="K40:M42">K41</f>
        <v>105000</v>
      </c>
      <c r="L40" s="110">
        <f t="shared" si="9"/>
        <v>0</v>
      </c>
      <c r="M40" s="110">
        <f t="shared" si="9"/>
        <v>0</v>
      </c>
    </row>
    <row r="41" spans="1:13" ht="21" customHeight="1" hidden="1">
      <c r="A41" s="62" t="s">
        <v>155</v>
      </c>
      <c r="B41" s="91" t="s">
        <v>154</v>
      </c>
      <c r="C41" s="93" t="s">
        <v>136</v>
      </c>
      <c r="D41" s="51" t="s">
        <v>11</v>
      </c>
      <c r="E41" s="43" t="s">
        <v>137</v>
      </c>
      <c r="F41" s="66" t="s">
        <v>156</v>
      </c>
      <c r="G41" s="43" t="s">
        <v>8</v>
      </c>
      <c r="H41" s="100">
        <f t="shared" si="8"/>
        <v>0</v>
      </c>
      <c r="I41" s="100">
        <f t="shared" si="8"/>
        <v>0</v>
      </c>
      <c r="J41" s="100">
        <f t="shared" si="8"/>
        <v>0</v>
      </c>
      <c r="K41" s="111">
        <f t="shared" si="9"/>
        <v>105000</v>
      </c>
      <c r="L41" s="111">
        <f t="shared" si="9"/>
        <v>0</v>
      </c>
      <c r="M41" s="111">
        <f t="shared" si="9"/>
        <v>0</v>
      </c>
    </row>
    <row r="42" spans="1:13" ht="17.25" customHeight="1" hidden="1">
      <c r="A42" s="105" t="s">
        <v>157</v>
      </c>
      <c r="B42" s="91" t="s">
        <v>154</v>
      </c>
      <c r="C42" s="93" t="s">
        <v>136</v>
      </c>
      <c r="D42" s="51" t="s">
        <v>11</v>
      </c>
      <c r="E42" s="45" t="s">
        <v>137</v>
      </c>
      <c r="F42" s="66" t="s">
        <v>156</v>
      </c>
      <c r="G42" s="43" t="s">
        <v>28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11">
        <f t="shared" si="9"/>
        <v>105000</v>
      </c>
      <c r="L42" s="111">
        <f t="shared" si="9"/>
        <v>0</v>
      </c>
      <c r="M42" s="111">
        <f t="shared" si="9"/>
        <v>0</v>
      </c>
    </row>
    <row r="43" spans="1:13" ht="17.25" customHeight="1" hidden="1">
      <c r="A43" s="105" t="s">
        <v>158</v>
      </c>
      <c r="B43" s="91" t="s">
        <v>154</v>
      </c>
      <c r="C43" s="93" t="s">
        <v>136</v>
      </c>
      <c r="D43" s="51" t="s">
        <v>11</v>
      </c>
      <c r="E43" s="45" t="s">
        <v>137</v>
      </c>
      <c r="F43" s="66" t="s">
        <v>156</v>
      </c>
      <c r="G43" s="43" t="s">
        <v>159</v>
      </c>
      <c r="H43" s="100"/>
      <c r="I43" s="100"/>
      <c r="J43" s="100"/>
      <c r="K43" s="111">
        <v>105000</v>
      </c>
      <c r="L43" s="112">
        <v>0</v>
      </c>
      <c r="M43" s="112">
        <v>0</v>
      </c>
    </row>
    <row r="44" spans="1:11" ht="12.75" hidden="1">
      <c r="A44" s="65" t="s">
        <v>39</v>
      </c>
      <c r="B44" s="91" t="s">
        <v>154</v>
      </c>
      <c r="C44" s="93" t="s">
        <v>136</v>
      </c>
      <c r="D44" s="51" t="s">
        <v>11</v>
      </c>
      <c r="E44" s="45" t="s">
        <v>137</v>
      </c>
      <c r="F44" s="47"/>
      <c r="G44" s="45" t="s">
        <v>8</v>
      </c>
      <c r="H44" s="96"/>
      <c r="I44" s="96"/>
      <c r="J44" s="96">
        <f>I44-H44</f>
        <v>0</v>
      </c>
      <c r="K44" s="110"/>
    </row>
    <row r="45" spans="1:11" ht="24" customHeight="1" hidden="1">
      <c r="A45" s="98" t="s">
        <v>160</v>
      </c>
      <c r="B45" s="91" t="s">
        <v>154</v>
      </c>
      <c r="C45" s="93" t="s">
        <v>136</v>
      </c>
      <c r="D45" s="51" t="s">
        <v>11</v>
      </c>
      <c r="E45" s="45" t="s">
        <v>137</v>
      </c>
      <c r="F45" s="109"/>
      <c r="G45" s="91" t="s">
        <v>8</v>
      </c>
      <c r="H45" s="100"/>
      <c r="I45" s="100"/>
      <c r="J45" s="96">
        <f>I45-H45</f>
        <v>0</v>
      </c>
      <c r="K45" s="111"/>
    </row>
    <row r="46" spans="1:11" ht="36" customHeight="1" hidden="1">
      <c r="A46" s="98" t="s">
        <v>25</v>
      </c>
      <c r="B46" s="91" t="s">
        <v>154</v>
      </c>
      <c r="C46" s="93" t="s">
        <v>136</v>
      </c>
      <c r="D46" s="51" t="s">
        <v>11</v>
      </c>
      <c r="E46" s="45" t="s">
        <v>137</v>
      </c>
      <c r="F46" s="51"/>
      <c r="G46" s="50" t="s">
        <v>23</v>
      </c>
      <c r="H46" s="100"/>
      <c r="I46" s="100"/>
      <c r="J46" s="96">
        <f>I46-H46</f>
        <v>0</v>
      </c>
      <c r="K46" s="111"/>
    </row>
    <row r="47" spans="1:11" ht="35.25" customHeight="1" hidden="1">
      <c r="A47" s="98" t="s">
        <v>26</v>
      </c>
      <c r="B47" s="91" t="s">
        <v>154</v>
      </c>
      <c r="C47" s="93" t="s">
        <v>136</v>
      </c>
      <c r="D47" s="51" t="s">
        <v>11</v>
      </c>
      <c r="E47" s="43" t="s">
        <v>137</v>
      </c>
      <c r="F47" s="109"/>
      <c r="G47" s="50" t="s">
        <v>24</v>
      </c>
      <c r="H47" s="100"/>
      <c r="I47" s="100"/>
      <c r="J47" s="96">
        <f>I47-H47</f>
        <v>0</v>
      </c>
      <c r="K47" s="111"/>
    </row>
    <row r="48" spans="1:13" ht="18.75" customHeight="1" hidden="1">
      <c r="A48" s="113" t="s">
        <v>161</v>
      </c>
      <c r="B48" s="91" t="s">
        <v>154</v>
      </c>
      <c r="C48" s="93" t="s">
        <v>136</v>
      </c>
      <c r="D48" s="51" t="s">
        <v>11</v>
      </c>
      <c r="E48" s="45" t="s">
        <v>137</v>
      </c>
      <c r="F48" s="50" t="s">
        <v>162</v>
      </c>
      <c r="G48" s="50" t="s">
        <v>8</v>
      </c>
      <c r="H48" s="100"/>
      <c r="I48" s="100"/>
      <c r="J48" s="100"/>
      <c r="K48" s="111">
        <v>1000</v>
      </c>
      <c r="L48" s="111">
        <v>1000</v>
      </c>
      <c r="M48" s="111">
        <v>1000</v>
      </c>
    </row>
    <row r="49" spans="1:13" ht="49.5" customHeight="1" hidden="1">
      <c r="A49" s="98" t="s">
        <v>143</v>
      </c>
      <c r="B49" s="91" t="s">
        <v>154</v>
      </c>
      <c r="C49" s="93" t="s">
        <v>136</v>
      </c>
      <c r="D49" s="51" t="s">
        <v>11</v>
      </c>
      <c r="E49" s="45" t="s">
        <v>137</v>
      </c>
      <c r="F49" s="50" t="s">
        <v>162</v>
      </c>
      <c r="G49" s="50" t="s">
        <v>23</v>
      </c>
      <c r="H49" s="100"/>
      <c r="I49" s="100"/>
      <c r="J49" s="100"/>
      <c r="K49" s="111">
        <v>1000</v>
      </c>
      <c r="L49" s="111">
        <v>1000</v>
      </c>
      <c r="M49" s="111">
        <v>1000</v>
      </c>
    </row>
    <row r="50" spans="1:13" ht="57" customHeight="1">
      <c r="A50" s="122" t="s">
        <v>248</v>
      </c>
      <c r="B50" s="93" t="s">
        <v>5</v>
      </c>
      <c r="C50" s="93" t="s">
        <v>136</v>
      </c>
      <c r="D50" s="182" t="s">
        <v>6</v>
      </c>
      <c r="E50" s="93" t="s">
        <v>8</v>
      </c>
      <c r="F50" s="93" t="s">
        <v>135</v>
      </c>
      <c r="G50" s="93" t="s">
        <v>8</v>
      </c>
      <c r="H50" s="94">
        <f aca="true" t="shared" si="10" ref="H50:J51">H51</f>
        <v>45840</v>
      </c>
      <c r="I50" s="94">
        <f t="shared" si="10"/>
        <v>10000</v>
      </c>
      <c r="J50" s="94">
        <f t="shared" si="10"/>
        <v>5000</v>
      </c>
      <c r="K50" s="111">
        <v>1000</v>
      </c>
      <c r="L50" s="111">
        <v>1000</v>
      </c>
      <c r="M50" s="111">
        <v>1000</v>
      </c>
    </row>
    <row r="51" spans="1:13" ht="32.25" customHeight="1">
      <c r="A51" s="62" t="s">
        <v>107</v>
      </c>
      <c r="B51" s="45" t="s">
        <v>5</v>
      </c>
      <c r="C51" s="93" t="s">
        <v>136</v>
      </c>
      <c r="D51" s="47" t="s">
        <v>6</v>
      </c>
      <c r="E51" s="45" t="s">
        <v>137</v>
      </c>
      <c r="F51" s="45" t="s">
        <v>135</v>
      </c>
      <c r="G51" s="45" t="s">
        <v>8</v>
      </c>
      <c r="H51" s="96">
        <f t="shared" si="10"/>
        <v>45840</v>
      </c>
      <c r="I51" s="96">
        <f t="shared" si="10"/>
        <v>10000</v>
      </c>
      <c r="J51" s="96">
        <f t="shared" si="10"/>
        <v>5000</v>
      </c>
      <c r="K51" s="111">
        <v>1067</v>
      </c>
      <c r="L51" s="111">
        <v>1067</v>
      </c>
      <c r="M51" s="111">
        <v>1067</v>
      </c>
    </row>
    <row r="52" spans="1:13" ht="42" customHeight="1">
      <c r="A52" s="105" t="s">
        <v>248</v>
      </c>
      <c r="B52" s="43" t="s">
        <v>5</v>
      </c>
      <c r="C52" s="63" t="s">
        <v>136</v>
      </c>
      <c r="D52" s="43" t="s">
        <v>6</v>
      </c>
      <c r="E52" s="43" t="s">
        <v>137</v>
      </c>
      <c r="F52" s="117" t="s">
        <v>166</v>
      </c>
      <c r="G52" s="43" t="s">
        <v>8</v>
      </c>
      <c r="H52" s="92">
        <f aca="true" t="shared" si="11" ref="H52:J53">H53</f>
        <v>45840</v>
      </c>
      <c r="I52" s="92">
        <f t="shared" si="11"/>
        <v>10000</v>
      </c>
      <c r="J52" s="92">
        <f t="shared" si="11"/>
        <v>5000</v>
      </c>
      <c r="K52" s="90">
        <f aca="true" t="shared" si="12" ref="K52:M53">K53</f>
        <v>422820</v>
      </c>
      <c r="L52" s="90">
        <f t="shared" si="12"/>
        <v>0</v>
      </c>
      <c r="M52" s="90">
        <f t="shared" si="12"/>
        <v>0</v>
      </c>
    </row>
    <row r="53" spans="1:13" ht="25.5" customHeight="1">
      <c r="A53" s="98" t="s">
        <v>143</v>
      </c>
      <c r="B53" s="45" t="s">
        <v>5</v>
      </c>
      <c r="C53" s="93" t="s">
        <v>136</v>
      </c>
      <c r="D53" s="45" t="s">
        <v>6</v>
      </c>
      <c r="E53" s="43" t="s">
        <v>137</v>
      </c>
      <c r="F53" s="117" t="s">
        <v>166</v>
      </c>
      <c r="G53" s="50" t="s">
        <v>23</v>
      </c>
      <c r="H53" s="100">
        <f t="shared" si="11"/>
        <v>45840</v>
      </c>
      <c r="I53" s="100">
        <f t="shared" si="11"/>
        <v>10000</v>
      </c>
      <c r="J53" s="100">
        <f t="shared" si="11"/>
        <v>5000</v>
      </c>
      <c r="K53" s="95">
        <f t="shared" si="12"/>
        <v>422820</v>
      </c>
      <c r="L53" s="95">
        <f t="shared" si="12"/>
        <v>0</v>
      </c>
      <c r="M53" s="95">
        <f t="shared" si="12"/>
        <v>0</v>
      </c>
    </row>
    <row r="54" spans="1:13" ht="26.25" customHeight="1">
      <c r="A54" s="98" t="s">
        <v>152</v>
      </c>
      <c r="B54" s="45" t="s">
        <v>5</v>
      </c>
      <c r="C54" s="93" t="s">
        <v>136</v>
      </c>
      <c r="D54" s="45" t="s">
        <v>6</v>
      </c>
      <c r="E54" s="45" t="s">
        <v>137</v>
      </c>
      <c r="F54" s="117" t="s">
        <v>166</v>
      </c>
      <c r="G54" s="50" t="s">
        <v>24</v>
      </c>
      <c r="H54" s="100">
        <f>'прил 3'!G45</f>
        <v>45840</v>
      </c>
      <c r="I54" s="100">
        <f>'прил 3'!H45</f>
        <v>10000</v>
      </c>
      <c r="J54" s="100">
        <f>'прил 3'!I45</f>
        <v>5000</v>
      </c>
      <c r="K54" s="95">
        <v>422820</v>
      </c>
      <c r="L54" s="112">
        <v>0</v>
      </c>
      <c r="M54" s="112">
        <v>0</v>
      </c>
    </row>
    <row r="55" spans="1:13" ht="30" customHeight="1" hidden="1">
      <c r="A55" s="114" t="s">
        <v>167</v>
      </c>
      <c r="B55" s="115" t="s">
        <v>5</v>
      </c>
      <c r="C55" s="93" t="s">
        <v>136</v>
      </c>
      <c r="D55" s="115" t="s">
        <v>168</v>
      </c>
      <c r="E55" s="45" t="s">
        <v>137</v>
      </c>
      <c r="F55" s="116"/>
      <c r="G55" s="115"/>
      <c r="H55" s="97">
        <f aca="true" t="shared" si="13" ref="H55:J58">H56</f>
        <v>0</v>
      </c>
      <c r="I55" s="97">
        <f t="shared" si="13"/>
        <v>0</v>
      </c>
      <c r="J55" s="97">
        <f t="shared" si="13"/>
        <v>0</v>
      </c>
      <c r="K55" s="95"/>
      <c r="L55" s="112"/>
      <c r="M55" s="112"/>
    </row>
    <row r="56" spans="1:13" ht="30" customHeight="1" hidden="1">
      <c r="A56" s="105" t="s">
        <v>169</v>
      </c>
      <c r="B56" s="45" t="s">
        <v>5</v>
      </c>
      <c r="C56" s="93" t="s">
        <v>136</v>
      </c>
      <c r="D56" s="45" t="s">
        <v>168</v>
      </c>
      <c r="E56" s="45" t="s">
        <v>137</v>
      </c>
      <c r="F56" s="117" t="s">
        <v>170</v>
      </c>
      <c r="G56" s="50"/>
      <c r="H56" s="100">
        <f>H58</f>
        <v>0</v>
      </c>
      <c r="I56" s="100">
        <f>I58</f>
        <v>0</v>
      </c>
      <c r="J56" s="100">
        <f>J58</f>
        <v>0</v>
      </c>
      <c r="K56" s="95"/>
      <c r="L56" s="112"/>
      <c r="M56" s="112"/>
    </row>
    <row r="57" spans="1:13" ht="24" customHeight="1" hidden="1">
      <c r="A57" s="62" t="s">
        <v>224</v>
      </c>
      <c r="B57" s="45" t="s">
        <v>5</v>
      </c>
      <c r="C57" s="93" t="s">
        <v>136</v>
      </c>
      <c r="D57" s="45" t="s">
        <v>6</v>
      </c>
      <c r="E57" s="45" t="s">
        <v>137</v>
      </c>
      <c r="F57" s="118" t="s">
        <v>148</v>
      </c>
      <c r="G57" s="45"/>
      <c r="H57" s="96">
        <f>H58</f>
        <v>0</v>
      </c>
      <c r="I57" s="96">
        <f>I58</f>
        <v>0</v>
      </c>
      <c r="J57" s="96">
        <f>J58</f>
        <v>0</v>
      </c>
      <c r="K57" s="95"/>
      <c r="L57" s="112"/>
      <c r="M57" s="112"/>
    </row>
    <row r="58" spans="1:13" ht="19.5" customHeight="1" hidden="1">
      <c r="A58" s="44" t="s">
        <v>125</v>
      </c>
      <c r="B58" s="45" t="s">
        <v>5</v>
      </c>
      <c r="C58" s="93" t="s">
        <v>136</v>
      </c>
      <c r="D58" s="45" t="s">
        <v>6</v>
      </c>
      <c r="E58" s="45" t="s">
        <v>137</v>
      </c>
      <c r="F58" s="117" t="s">
        <v>148</v>
      </c>
      <c r="G58" s="50" t="s">
        <v>28</v>
      </c>
      <c r="H58" s="100">
        <f t="shared" si="13"/>
        <v>0</v>
      </c>
      <c r="I58" s="100">
        <f t="shared" si="13"/>
        <v>0</v>
      </c>
      <c r="J58" s="100">
        <f t="shared" si="13"/>
        <v>0</v>
      </c>
      <c r="K58" s="95"/>
      <c r="L58" s="112"/>
      <c r="M58" s="112"/>
    </row>
    <row r="59" spans="1:13" ht="19.5" customHeight="1" hidden="1">
      <c r="A59" s="44" t="s">
        <v>126</v>
      </c>
      <c r="B59" s="45" t="s">
        <v>5</v>
      </c>
      <c r="C59" s="93" t="s">
        <v>136</v>
      </c>
      <c r="D59" s="45" t="s">
        <v>6</v>
      </c>
      <c r="E59" s="45" t="s">
        <v>137</v>
      </c>
      <c r="F59" s="117" t="s">
        <v>148</v>
      </c>
      <c r="G59" s="50" t="s">
        <v>56</v>
      </c>
      <c r="H59" s="100">
        <f>'прил 3'!G42</f>
        <v>0</v>
      </c>
      <c r="I59" s="100">
        <f>'прил 3'!H42</f>
        <v>0</v>
      </c>
      <c r="J59" s="100">
        <f>'прил 3'!I42</f>
        <v>0</v>
      </c>
      <c r="K59" s="95"/>
      <c r="L59" s="112"/>
      <c r="M59" s="112"/>
    </row>
    <row r="60" spans="1:13" ht="19.5" customHeight="1" hidden="1">
      <c r="A60" s="44" t="s">
        <v>124</v>
      </c>
      <c r="B60" s="45" t="s">
        <v>5</v>
      </c>
      <c r="C60" s="93" t="s">
        <v>136</v>
      </c>
      <c r="D60" s="45" t="s">
        <v>6</v>
      </c>
      <c r="E60" s="45" t="s">
        <v>137</v>
      </c>
      <c r="F60" s="117" t="s">
        <v>215</v>
      </c>
      <c r="G60" s="50"/>
      <c r="H60" s="96">
        <f aca="true" t="shared" si="14" ref="H60:J61">H61</f>
        <v>0</v>
      </c>
      <c r="I60" s="96">
        <f t="shared" si="14"/>
        <v>0</v>
      </c>
      <c r="J60" s="96">
        <f t="shared" si="14"/>
        <v>0</v>
      </c>
      <c r="K60" s="95"/>
      <c r="L60" s="112"/>
      <c r="M60" s="112"/>
    </row>
    <row r="61" spans="1:13" ht="19.5" customHeight="1" hidden="1">
      <c r="A61" s="44" t="s">
        <v>125</v>
      </c>
      <c r="B61" s="45" t="s">
        <v>5</v>
      </c>
      <c r="C61" s="93" t="s">
        <v>136</v>
      </c>
      <c r="D61" s="45" t="s">
        <v>6</v>
      </c>
      <c r="E61" s="45" t="s">
        <v>137</v>
      </c>
      <c r="F61" s="117" t="s">
        <v>215</v>
      </c>
      <c r="G61" s="50" t="s">
        <v>28</v>
      </c>
      <c r="H61" s="100">
        <f t="shared" si="14"/>
        <v>0</v>
      </c>
      <c r="I61" s="100">
        <f t="shared" si="14"/>
        <v>0</v>
      </c>
      <c r="J61" s="100">
        <f t="shared" si="14"/>
        <v>0</v>
      </c>
      <c r="K61" s="95"/>
      <c r="L61" s="112"/>
      <c r="M61" s="112"/>
    </row>
    <row r="62" spans="1:13" ht="19.5" customHeight="1" hidden="1">
      <c r="A62" s="44" t="s">
        <v>126</v>
      </c>
      <c r="B62" s="45" t="s">
        <v>5</v>
      </c>
      <c r="C62" s="93" t="s">
        <v>136</v>
      </c>
      <c r="D62" s="45" t="s">
        <v>6</v>
      </c>
      <c r="E62" s="45" t="s">
        <v>137</v>
      </c>
      <c r="F62" s="117" t="s">
        <v>215</v>
      </c>
      <c r="G62" s="50" t="s">
        <v>56</v>
      </c>
      <c r="H62" s="100">
        <f>'прил 3'!G48</f>
        <v>0</v>
      </c>
      <c r="I62" s="100">
        <f>'прил 3'!H48</f>
        <v>0</v>
      </c>
      <c r="J62" s="100">
        <f>'прил 3'!I48</f>
        <v>0</v>
      </c>
      <c r="K62" s="95"/>
      <c r="L62" s="112"/>
      <c r="M62" s="112"/>
    </row>
    <row r="63" spans="1:13" s="188" customFormat="1" ht="33" customHeight="1">
      <c r="A63" s="122" t="s">
        <v>249</v>
      </c>
      <c r="B63" s="93" t="s">
        <v>5</v>
      </c>
      <c r="C63" s="93" t="s">
        <v>136</v>
      </c>
      <c r="D63" s="93" t="s">
        <v>10</v>
      </c>
      <c r="E63" s="185" t="s">
        <v>8</v>
      </c>
      <c r="F63" s="181" t="s">
        <v>135</v>
      </c>
      <c r="G63" s="93" t="s">
        <v>8</v>
      </c>
      <c r="H63" s="94">
        <f>H64+H68</f>
        <v>55000</v>
      </c>
      <c r="I63" s="94">
        <f>I64+I68</f>
        <v>8000</v>
      </c>
      <c r="J63" s="94">
        <f>J64+J68</f>
        <v>8000</v>
      </c>
      <c r="K63" s="187">
        <f>K65</f>
        <v>55000</v>
      </c>
      <c r="L63" s="187">
        <f>L65</f>
        <v>50000</v>
      </c>
      <c r="M63" s="187">
        <f>M65</f>
        <v>50000</v>
      </c>
    </row>
    <row r="64" spans="1:13" ht="30" customHeight="1">
      <c r="A64" s="114" t="s">
        <v>107</v>
      </c>
      <c r="B64" s="115" t="s">
        <v>5</v>
      </c>
      <c r="C64" s="93" t="s">
        <v>136</v>
      </c>
      <c r="D64" s="115" t="s">
        <v>10</v>
      </c>
      <c r="E64" s="45" t="s">
        <v>137</v>
      </c>
      <c r="F64" s="116" t="s">
        <v>135</v>
      </c>
      <c r="G64" s="115" t="s">
        <v>8</v>
      </c>
      <c r="H64" s="97">
        <f aca="true" t="shared" si="15" ref="H64:J66">H65</f>
        <v>5000</v>
      </c>
      <c r="I64" s="97">
        <f t="shared" si="15"/>
        <v>8000</v>
      </c>
      <c r="J64" s="97">
        <f t="shared" si="15"/>
        <v>8000</v>
      </c>
      <c r="K64" s="111">
        <v>5001</v>
      </c>
      <c r="L64" s="111">
        <v>5003</v>
      </c>
      <c r="M64" s="111">
        <v>5004</v>
      </c>
    </row>
    <row r="65" spans="1:13" ht="24" customHeight="1">
      <c r="A65" s="62" t="s">
        <v>64</v>
      </c>
      <c r="B65" s="45" t="s">
        <v>5</v>
      </c>
      <c r="C65" s="93" t="s">
        <v>136</v>
      </c>
      <c r="D65" s="45" t="s">
        <v>10</v>
      </c>
      <c r="E65" s="45" t="s">
        <v>137</v>
      </c>
      <c r="F65" s="118" t="s">
        <v>164</v>
      </c>
      <c r="G65" s="45" t="s">
        <v>8</v>
      </c>
      <c r="H65" s="96">
        <f t="shared" si="15"/>
        <v>5000</v>
      </c>
      <c r="I65" s="96">
        <f t="shared" si="15"/>
        <v>8000</v>
      </c>
      <c r="J65" s="96">
        <f t="shared" si="15"/>
        <v>8000</v>
      </c>
      <c r="K65" s="111">
        <f aca="true" t="shared" si="16" ref="K65:M66">K66</f>
        <v>55000</v>
      </c>
      <c r="L65" s="111">
        <f t="shared" si="16"/>
        <v>50000</v>
      </c>
      <c r="M65" s="111">
        <f t="shared" si="16"/>
        <v>50000</v>
      </c>
    </row>
    <row r="66" spans="1:13" ht="34.5" customHeight="1">
      <c r="A66" s="98" t="s">
        <v>143</v>
      </c>
      <c r="B66" s="45" t="s">
        <v>5</v>
      </c>
      <c r="C66" s="93" t="s">
        <v>136</v>
      </c>
      <c r="D66" s="45" t="s">
        <v>10</v>
      </c>
      <c r="E66" s="45" t="s">
        <v>137</v>
      </c>
      <c r="F66" s="120" t="s">
        <v>164</v>
      </c>
      <c r="G66" s="91" t="s">
        <v>23</v>
      </c>
      <c r="H66" s="100">
        <f t="shared" si="15"/>
        <v>5000</v>
      </c>
      <c r="I66" s="100">
        <f t="shared" si="15"/>
        <v>8000</v>
      </c>
      <c r="J66" s="100">
        <f t="shared" si="15"/>
        <v>8000</v>
      </c>
      <c r="K66" s="111">
        <f t="shared" si="16"/>
        <v>55000</v>
      </c>
      <c r="L66" s="111">
        <f t="shared" si="16"/>
        <v>50000</v>
      </c>
      <c r="M66" s="111">
        <f t="shared" si="16"/>
        <v>50000</v>
      </c>
    </row>
    <row r="67" spans="1:13" ht="35.25" customHeight="1">
      <c r="A67" s="98" t="s">
        <v>152</v>
      </c>
      <c r="B67" s="45" t="s">
        <v>5</v>
      </c>
      <c r="C67" s="93" t="s">
        <v>136</v>
      </c>
      <c r="D67" s="45" t="s">
        <v>10</v>
      </c>
      <c r="E67" s="45" t="s">
        <v>137</v>
      </c>
      <c r="F67" s="120" t="s">
        <v>164</v>
      </c>
      <c r="G67" s="91" t="s">
        <v>24</v>
      </c>
      <c r="H67" s="92">
        <f>'прил 3'!G66</f>
        <v>5000</v>
      </c>
      <c r="I67" s="92">
        <f>'прил 3'!H66</f>
        <v>8000</v>
      </c>
      <c r="J67" s="92">
        <f>'прил 3'!I66</f>
        <v>8000</v>
      </c>
      <c r="K67" s="121">
        <f>15000+30000+10000</f>
        <v>55000</v>
      </c>
      <c r="L67" s="112">
        <v>50000</v>
      </c>
      <c r="M67" s="112">
        <v>50000</v>
      </c>
    </row>
    <row r="68" spans="1:13" ht="45.75" customHeight="1">
      <c r="A68" s="62" t="s">
        <v>172</v>
      </c>
      <c r="B68" s="45" t="s">
        <v>5</v>
      </c>
      <c r="C68" s="93" t="s">
        <v>136</v>
      </c>
      <c r="D68" s="45" t="s">
        <v>10</v>
      </c>
      <c r="E68" s="45" t="str">
        <f>E29</f>
        <v>518</v>
      </c>
      <c r="F68" s="118" t="s">
        <v>173</v>
      </c>
      <c r="G68" s="45" t="s">
        <v>8</v>
      </c>
      <c r="H68" s="96">
        <f aca="true" t="shared" si="17" ref="H68:J69">H69</f>
        <v>50000</v>
      </c>
      <c r="I68" s="96">
        <f t="shared" si="17"/>
        <v>0</v>
      </c>
      <c r="J68" s="96">
        <f t="shared" si="17"/>
        <v>0</v>
      </c>
      <c r="K68" s="121"/>
      <c r="L68" s="112"/>
      <c r="M68" s="112"/>
    </row>
    <row r="69" spans="1:13" ht="29.25" customHeight="1">
      <c r="A69" s="98" t="s">
        <v>143</v>
      </c>
      <c r="B69" s="45" t="s">
        <v>5</v>
      </c>
      <c r="C69" s="93" t="s">
        <v>136</v>
      </c>
      <c r="D69" s="45" t="s">
        <v>10</v>
      </c>
      <c r="E69" s="45" t="str">
        <f>E30</f>
        <v>518</v>
      </c>
      <c r="F69" s="117" t="s">
        <v>173</v>
      </c>
      <c r="G69" s="43" t="s">
        <v>23</v>
      </c>
      <c r="H69" s="92">
        <f t="shared" si="17"/>
        <v>50000</v>
      </c>
      <c r="I69" s="92">
        <f t="shared" si="17"/>
        <v>0</v>
      </c>
      <c r="J69" s="92">
        <f t="shared" si="17"/>
        <v>0</v>
      </c>
      <c r="K69" s="121"/>
      <c r="L69" s="112"/>
      <c r="M69" s="112"/>
    </row>
    <row r="70" spans="1:13" ht="29.25" customHeight="1">
      <c r="A70" s="98" t="s">
        <v>152</v>
      </c>
      <c r="B70" s="45" t="s">
        <v>5</v>
      </c>
      <c r="C70" s="93" t="s">
        <v>136</v>
      </c>
      <c r="D70" s="45" t="s">
        <v>10</v>
      </c>
      <c r="E70" s="45" t="str">
        <f>E31</f>
        <v>518</v>
      </c>
      <c r="F70" s="117" t="s">
        <v>173</v>
      </c>
      <c r="G70" s="43" t="s">
        <v>24</v>
      </c>
      <c r="H70" s="92">
        <f>'прил 3'!G87</f>
        <v>50000</v>
      </c>
      <c r="I70" s="92">
        <f>'прил 3'!H87</f>
        <v>0</v>
      </c>
      <c r="J70" s="92">
        <f>'прил 3'!I87</f>
        <v>0</v>
      </c>
      <c r="K70" s="121"/>
      <c r="L70" s="112"/>
      <c r="M70" s="112"/>
    </row>
    <row r="71" spans="1:13" ht="54.75" customHeight="1">
      <c r="A71" s="122" t="s">
        <v>250</v>
      </c>
      <c r="B71" s="93" t="s">
        <v>5</v>
      </c>
      <c r="C71" s="93" t="s">
        <v>136</v>
      </c>
      <c r="D71" s="93" t="s">
        <v>7</v>
      </c>
      <c r="E71" s="93" t="s">
        <v>8</v>
      </c>
      <c r="F71" s="93" t="s">
        <v>135</v>
      </c>
      <c r="G71" s="93" t="s">
        <v>8</v>
      </c>
      <c r="H71" s="94">
        <f>H75</f>
        <v>1144380</v>
      </c>
      <c r="I71" s="94">
        <f>I75</f>
        <v>1168113</v>
      </c>
      <c r="J71" s="94">
        <f>J75</f>
        <v>1174806</v>
      </c>
      <c r="K71" s="110" t="e">
        <f>#REF!+#REF!+K72</f>
        <v>#REF!</v>
      </c>
      <c r="L71" s="110" t="e">
        <f>#REF!+#REF!</f>
        <v>#REF!</v>
      </c>
      <c r="M71" s="110" t="e">
        <f>#REF!+#REF!</f>
        <v>#REF!</v>
      </c>
    </row>
    <row r="72" spans="1:13" ht="19.5" customHeight="1" hidden="1">
      <c r="A72" s="62" t="s">
        <v>72</v>
      </c>
      <c r="B72" s="45" t="s">
        <v>5</v>
      </c>
      <c r="C72" s="45" t="s">
        <v>174</v>
      </c>
      <c r="D72" s="45" t="s">
        <v>11</v>
      </c>
      <c r="E72" s="45" t="s">
        <v>175</v>
      </c>
      <c r="F72" s="45" t="s">
        <v>135</v>
      </c>
      <c r="G72" s="45" t="s">
        <v>8</v>
      </c>
      <c r="H72" s="96">
        <f aca="true" t="shared" si="18" ref="H72:J74">H73</f>
        <v>1144380</v>
      </c>
      <c r="I72" s="96">
        <f t="shared" si="18"/>
        <v>1168113</v>
      </c>
      <c r="J72" s="96">
        <f t="shared" si="18"/>
        <v>1174806</v>
      </c>
      <c r="K72" s="90">
        <f aca="true" t="shared" si="19" ref="K72:M74">K73</f>
        <v>385140</v>
      </c>
      <c r="L72" s="90">
        <f t="shared" si="19"/>
        <v>0</v>
      </c>
      <c r="M72" s="90">
        <f t="shared" si="19"/>
        <v>1</v>
      </c>
    </row>
    <row r="73" spans="1:13" ht="22.5" hidden="1">
      <c r="A73" s="44" t="s">
        <v>73</v>
      </c>
      <c r="B73" s="45" t="s">
        <v>5</v>
      </c>
      <c r="C73" s="45" t="s">
        <v>174</v>
      </c>
      <c r="D73" s="45" t="s">
        <v>11</v>
      </c>
      <c r="E73" s="45" t="s">
        <v>175</v>
      </c>
      <c r="F73" s="43" t="s">
        <v>176</v>
      </c>
      <c r="G73" s="43" t="s">
        <v>8</v>
      </c>
      <c r="H73" s="100">
        <f t="shared" si="18"/>
        <v>1144380</v>
      </c>
      <c r="I73" s="100">
        <f t="shared" si="18"/>
        <v>1168113</v>
      </c>
      <c r="J73" s="100">
        <f t="shared" si="18"/>
        <v>1174806</v>
      </c>
      <c r="K73" s="95">
        <f t="shared" si="19"/>
        <v>385140</v>
      </c>
      <c r="L73" s="95">
        <f t="shared" si="19"/>
        <v>0</v>
      </c>
      <c r="M73" s="95">
        <f t="shared" si="19"/>
        <v>1</v>
      </c>
    </row>
    <row r="74" spans="1:13" ht="30" customHeight="1" hidden="1">
      <c r="A74" s="44" t="s">
        <v>60</v>
      </c>
      <c r="B74" s="45" t="s">
        <v>5</v>
      </c>
      <c r="C74" s="45" t="s">
        <v>174</v>
      </c>
      <c r="D74" s="45" t="s">
        <v>11</v>
      </c>
      <c r="E74" s="45" t="s">
        <v>175</v>
      </c>
      <c r="F74" s="43" t="s">
        <v>176</v>
      </c>
      <c r="G74" s="91">
        <v>200</v>
      </c>
      <c r="H74" s="100">
        <f t="shared" si="18"/>
        <v>1144380</v>
      </c>
      <c r="I74" s="100">
        <f t="shared" si="18"/>
        <v>1168113</v>
      </c>
      <c r="J74" s="100">
        <f t="shared" si="18"/>
        <v>1174806</v>
      </c>
      <c r="K74" s="95">
        <f t="shared" si="19"/>
        <v>385140</v>
      </c>
      <c r="L74" s="95">
        <f t="shared" si="19"/>
        <v>0</v>
      </c>
      <c r="M74" s="95">
        <f t="shared" si="19"/>
        <v>1</v>
      </c>
    </row>
    <row r="75" spans="1:13" s="13" customFormat="1" ht="45" customHeight="1">
      <c r="A75" s="62" t="s">
        <v>107</v>
      </c>
      <c r="B75" s="45" t="s">
        <v>5</v>
      </c>
      <c r="C75" s="45" t="s">
        <v>136</v>
      </c>
      <c r="D75" s="45" t="s">
        <v>7</v>
      </c>
      <c r="E75" s="45" t="s">
        <v>137</v>
      </c>
      <c r="F75" s="45" t="s">
        <v>135</v>
      </c>
      <c r="G75" s="45" t="s">
        <v>8</v>
      </c>
      <c r="H75" s="96">
        <f>H76+H106</f>
        <v>1144380</v>
      </c>
      <c r="I75" s="96">
        <f>I76+I106</f>
        <v>1168113</v>
      </c>
      <c r="J75" s="96">
        <f>J76+J106</f>
        <v>1174806</v>
      </c>
      <c r="K75" s="90">
        <v>385140</v>
      </c>
      <c r="L75" s="90">
        <v>0</v>
      </c>
      <c r="M75" s="90">
        <v>1</v>
      </c>
    </row>
    <row r="76" spans="1:13" ht="49.5" customHeight="1">
      <c r="A76" s="189" t="s">
        <v>251</v>
      </c>
      <c r="B76" s="45" t="s">
        <v>5</v>
      </c>
      <c r="C76" s="93" t="s">
        <v>136</v>
      </c>
      <c r="D76" s="47" t="s">
        <v>7</v>
      </c>
      <c r="E76" s="45" t="str">
        <f>E29</f>
        <v>518</v>
      </c>
      <c r="F76" s="45" t="s">
        <v>177</v>
      </c>
      <c r="G76" s="45" t="s">
        <v>8</v>
      </c>
      <c r="H76" s="96">
        <f aca="true" t="shared" si="20" ref="H76:M76">H77</f>
        <v>924380</v>
      </c>
      <c r="I76" s="96">
        <f t="shared" si="20"/>
        <v>948113</v>
      </c>
      <c r="J76" s="96">
        <f t="shared" si="20"/>
        <v>954806</v>
      </c>
      <c r="K76" s="111" t="e">
        <f t="shared" si="20"/>
        <v>#REF!</v>
      </c>
      <c r="L76" s="111" t="e">
        <f t="shared" si="20"/>
        <v>#REF!</v>
      </c>
      <c r="M76" s="111" t="e">
        <f t="shared" si="20"/>
        <v>#REF!</v>
      </c>
    </row>
    <row r="77" spans="1:13" ht="27.75" customHeight="1">
      <c r="A77" s="98" t="s">
        <v>143</v>
      </c>
      <c r="B77" s="43" t="s">
        <v>5</v>
      </c>
      <c r="C77" s="93" t="s">
        <v>136</v>
      </c>
      <c r="D77" s="51" t="s">
        <v>7</v>
      </c>
      <c r="E77" s="45" t="str">
        <f>E30</f>
        <v>518</v>
      </c>
      <c r="F77" s="43" t="s">
        <v>177</v>
      </c>
      <c r="G77" s="50" t="s">
        <v>23</v>
      </c>
      <c r="H77" s="100">
        <f>H105</f>
        <v>924380</v>
      </c>
      <c r="I77" s="100">
        <f>I105</f>
        <v>948113</v>
      </c>
      <c r="J77" s="100">
        <f>J105</f>
        <v>954806</v>
      </c>
      <c r="K77" s="111" t="e">
        <f>#REF!</f>
        <v>#REF!</v>
      </c>
      <c r="L77" s="111" t="e">
        <f>#REF!</f>
        <v>#REF!</v>
      </c>
      <c r="M77" s="111" t="e">
        <f>#REF!</f>
        <v>#REF!</v>
      </c>
    </row>
    <row r="78" spans="1:11" ht="29.25" customHeight="1" hidden="1">
      <c r="A78" s="98" t="s">
        <v>163</v>
      </c>
      <c r="B78" s="91" t="s">
        <v>154</v>
      </c>
      <c r="C78" s="93" t="s">
        <v>136</v>
      </c>
      <c r="D78" s="51" t="s">
        <v>11</v>
      </c>
      <c r="E78" s="45" t="str">
        <f aca="true" t="shared" si="21" ref="E78:E102">E32</f>
        <v>518</v>
      </c>
      <c r="F78" s="91" t="s">
        <v>178</v>
      </c>
      <c r="G78" s="50" t="s">
        <v>90</v>
      </c>
      <c r="H78" s="100"/>
      <c r="I78" s="100"/>
      <c r="J78" s="96">
        <f aca="true" t="shared" si="22" ref="J78:J143">I78-H78</f>
        <v>0</v>
      </c>
      <c r="K78" s="111"/>
    </row>
    <row r="79" spans="1:11" ht="1.5" customHeight="1" hidden="1">
      <c r="A79" s="62" t="s">
        <v>44</v>
      </c>
      <c r="B79" s="45" t="s">
        <v>154</v>
      </c>
      <c r="C79" s="93" t="s">
        <v>136</v>
      </c>
      <c r="D79" s="47" t="s">
        <v>11</v>
      </c>
      <c r="E79" s="45" t="str">
        <f t="shared" si="21"/>
        <v>518</v>
      </c>
      <c r="F79" s="45" t="s">
        <v>135</v>
      </c>
      <c r="G79" s="45" t="s">
        <v>8</v>
      </c>
      <c r="H79" s="100"/>
      <c r="I79" s="100"/>
      <c r="J79" s="96">
        <f t="shared" si="22"/>
        <v>0</v>
      </c>
      <c r="K79" s="111"/>
    </row>
    <row r="80" spans="1:11" ht="21.75" customHeight="1" hidden="1">
      <c r="A80" s="98" t="s">
        <v>51</v>
      </c>
      <c r="B80" s="91" t="s">
        <v>154</v>
      </c>
      <c r="C80" s="93" t="s">
        <v>136</v>
      </c>
      <c r="D80" s="51" t="s">
        <v>11</v>
      </c>
      <c r="E80" s="45" t="str">
        <f t="shared" si="21"/>
        <v>518</v>
      </c>
      <c r="F80" s="91" t="s">
        <v>179</v>
      </c>
      <c r="G80" s="50" t="s">
        <v>8</v>
      </c>
      <c r="H80" s="100"/>
      <c r="I80" s="100"/>
      <c r="J80" s="96">
        <f t="shared" si="22"/>
        <v>0</v>
      </c>
      <c r="K80" s="111"/>
    </row>
    <row r="81" spans="1:11" ht="29.25" customHeight="1" hidden="1">
      <c r="A81" s="98" t="s">
        <v>143</v>
      </c>
      <c r="B81" s="91" t="s">
        <v>154</v>
      </c>
      <c r="C81" s="93" t="s">
        <v>136</v>
      </c>
      <c r="D81" s="51" t="s">
        <v>11</v>
      </c>
      <c r="E81" s="45" t="str">
        <f t="shared" si="21"/>
        <v>518</v>
      </c>
      <c r="F81" s="91" t="s">
        <v>179</v>
      </c>
      <c r="G81" s="50" t="s">
        <v>23</v>
      </c>
      <c r="H81" s="100"/>
      <c r="I81" s="100"/>
      <c r="J81" s="96">
        <f t="shared" si="22"/>
        <v>0</v>
      </c>
      <c r="K81" s="111"/>
    </row>
    <row r="82" spans="1:11" ht="28.5" customHeight="1" hidden="1">
      <c r="A82" s="98" t="s">
        <v>152</v>
      </c>
      <c r="B82" s="91" t="s">
        <v>154</v>
      </c>
      <c r="C82" s="93" t="s">
        <v>136</v>
      </c>
      <c r="D82" s="51" t="s">
        <v>11</v>
      </c>
      <c r="E82" s="45" t="str">
        <f t="shared" si="21"/>
        <v>518</v>
      </c>
      <c r="F82" s="91" t="s">
        <v>179</v>
      </c>
      <c r="G82" s="50" t="s">
        <v>24</v>
      </c>
      <c r="H82" s="100"/>
      <c r="I82" s="100"/>
      <c r="J82" s="96">
        <f t="shared" si="22"/>
        <v>0</v>
      </c>
      <c r="K82" s="111"/>
    </row>
    <row r="83" spans="1:11" ht="29.25" customHeight="1" hidden="1">
      <c r="A83" s="98" t="s">
        <v>163</v>
      </c>
      <c r="B83" s="91" t="s">
        <v>154</v>
      </c>
      <c r="C83" s="93" t="s">
        <v>136</v>
      </c>
      <c r="D83" s="51" t="s">
        <v>11</v>
      </c>
      <c r="E83" s="45" t="str">
        <f t="shared" si="21"/>
        <v>518</v>
      </c>
      <c r="F83" s="91" t="s">
        <v>179</v>
      </c>
      <c r="G83" s="50" t="s">
        <v>90</v>
      </c>
      <c r="H83" s="100"/>
      <c r="I83" s="100"/>
      <c r="J83" s="96">
        <f t="shared" si="22"/>
        <v>0</v>
      </c>
      <c r="K83" s="111"/>
    </row>
    <row r="84" spans="1:11" ht="60" customHeight="1" hidden="1">
      <c r="A84" s="123" t="s">
        <v>180</v>
      </c>
      <c r="B84" s="91" t="s">
        <v>154</v>
      </c>
      <c r="C84" s="93" t="s">
        <v>136</v>
      </c>
      <c r="D84" s="51" t="s">
        <v>10</v>
      </c>
      <c r="E84" s="45" t="str">
        <f t="shared" si="21"/>
        <v>518</v>
      </c>
      <c r="F84" s="109">
        <v>81830</v>
      </c>
      <c r="G84" s="124" t="s">
        <v>8</v>
      </c>
      <c r="H84" s="100"/>
      <c r="I84" s="100"/>
      <c r="J84" s="96">
        <f t="shared" si="22"/>
        <v>0</v>
      </c>
      <c r="K84" s="111"/>
    </row>
    <row r="85" spans="1:11" ht="36.75" customHeight="1" hidden="1">
      <c r="A85" s="98" t="s">
        <v>143</v>
      </c>
      <c r="B85" s="91" t="s">
        <v>154</v>
      </c>
      <c r="C85" s="93" t="s">
        <v>136</v>
      </c>
      <c r="D85" s="51" t="s">
        <v>7</v>
      </c>
      <c r="E85" s="45" t="str">
        <f t="shared" si="21"/>
        <v>518</v>
      </c>
      <c r="F85" s="109">
        <v>81830</v>
      </c>
      <c r="G85" s="124">
        <v>200</v>
      </c>
      <c r="H85" s="100"/>
      <c r="I85" s="100"/>
      <c r="J85" s="96">
        <f t="shared" si="22"/>
        <v>0</v>
      </c>
      <c r="K85" s="111"/>
    </row>
    <row r="86" spans="1:11" ht="45" customHeight="1" hidden="1">
      <c r="A86" s="98" t="s">
        <v>152</v>
      </c>
      <c r="B86" s="91" t="s">
        <v>154</v>
      </c>
      <c r="C86" s="93" t="s">
        <v>136</v>
      </c>
      <c r="D86" s="51" t="s">
        <v>9</v>
      </c>
      <c r="E86" s="45" t="str">
        <f t="shared" si="21"/>
        <v>518</v>
      </c>
      <c r="F86" s="109">
        <v>81830</v>
      </c>
      <c r="G86" s="124">
        <v>240</v>
      </c>
      <c r="H86" s="100"/>
      <c r="I86" s="100"/>
      <c r="J86" s="96">
        <f t="shared" si="22"/>
        <v>0</v>
      </c>
      <c r="K86" s="111"/>
    </row>
    <row r="87" spans="1:11" ht="32.25" customHeight="1" hidden="1">
      <c r="A87" s="98" t="s">
        <v>163</v>
      </c>
      <c r="B87" s="91" t="s">
        <v>154</v>
      </c>
      <c r="C87" s="93" t="s">
        <v>136</v>
      </c>
      <c r="D87" s="51" t="s">
        <v>50</v>
      </c>
      <c r="E87" s="45" t="str">
        <f t="shared" si="21"/>
        <v>518</v>
      </c>
      <c r="F87" s="109">
        <v>11480</v>
      </c>
      <c r="G87" s="124">
        <v>244</v>
      </c>
      <c r="H87" s="100"/>
      <c r="I87" s="100"/>
      <c r="J87" s="96">
        <f t="shared" si="22"/>
        <v>0</v>
      </c>
      <c r="K87" s="111"/>
    </row>
    <row r="88" spans="1:11" ht="24.75" customHeight="1" hidden="1">
      <c r="A88" s="101" t="s">
        <v>27</v>
      </c>
      <c r="B88" s="91" t="s">
        <v>154</v>
      </c>
      <c r="C88" s="93" t="s">
        <v>136</v>
      </c>
      <c r="D88" s="51" t="s">
        <v>33</v>
      </c>
      <c r="E88" s="45" t="str">
        <f t="shared" si="21"/>
        <v>518</v>
      </c>
      <c r="F88" s="109">
        <v>11480</v>
      </c>
      <c r="G88" s="124">
        <v>800</v>
      </c>
      <c r="H88" s="100"/>
      <c r="I88" s="100"/>
      <c r="J88" s="96">
        <f t="shared" si="22"/>
        <v>0</v>
      </c>
      <c r="K88" s="111"/>
    </row>
    <row r="89" spans="1:11" ht="26.25" customHeight="1" hidden="1">
      <c r="A89" s="101" t="s">
        <v>58</v>
      </c>
      <c r="B89" s="91" t="s">
        <v>154</v>
      </c>
      <c r="C89" s="93" t="s">
        <v>136</v>
      </c>
      <c r="D89" s="51" t="s">
        <v>181</v>
      </c>
      <c r="E89" s="45" t="str">
        <f t="shared" si="21"/>
        <v>518</v>
      </c>
      <c r="F89" s="109">
        <v>11480</v>
      </c>
      <c r="G89" s="124">
        <v>850</v>
      </c>
      <c r="H89" s="100"/>
      <c r="I89" s="100"/>
      <c r="J89" s="96">
        <f t="shared" si="22"/>
        <v>0</v>
      </c>
      <c r="K89" s="111"/>
    </row>
    <row r="90" spans="1:11" ht="27" customHeight="1" hidden="1">
      <c r="A90" s="101" t="s">
        <v>182</v>
      </c>
      <c r="B90" s="91" t="s">
        <v>154</v>
      </c>
      <c r="C90" s="93" t="s">
        <v>136</v>
      </c>
      <c r="D90" s="51" t="s">
        <v>36</v>
      </c>
      <c r="E90" s="45" t="str">
        <f t="shared" si="21"/>
        <v>518</v>
      </c>
      <c r="F90" s="109">
        <v>11480</v>
      </c>
      <c r="G90" s="124">
        <v>853</v>
      </c>
      <c r="H90" s="100"/>
      <c r="I90" s="100"/>
      <c r="J90" s="96">
        <f t="shared" si="22"/>
        <v>0</v>
      </c>
      <c r="K90" s="111"/>
    </row>
    <row r="91" spans="1:11" ht="27.75" customHeight="1" hidden="1">
      <c r="A91" s="65"/>
      <c r="B91" s="91" t="s">
        <v>154</v>
      </c>
      <c r="C91" s="93" t="s">
        <v>136</v>
      </c>
      <c r="D91" s="51" t="s">
        <v>183</v>
      </c>
      <c r="E91" s="45" t="str">
        <f t="shared" si="21"/>
        <v>518</v>
      </c>
      <c r="F91" s="109"/>
      <c r="G91" s="124"/>
      <c r="H91" s="100"/>
      <c r="I91" s="100"/>
      <c r="J91" s="96">
        <f t="shared" si="22"/>
        <v>0</v>
      </c>
      <c r="K91" s="111"/>
    </row>
    <row r="92" spans="1:11" ht="27.75" customHeight="1" hidden="1">
      <c r="A92" s="125" t="s">
        <v>48</v>
      </c>
      <c r="B92" s="91" t="s">
        <v>154</v>
      </c>
      <c r="C92" s="93" t="s">
        <v>136</v>
      </c>
      <c r="D92" s="51" t="s">
        <v>87</v>
      </c>
      <c r="E92" s="45" t="str">
        <f t="shared" si="21"/>
        <v>518</v>
      </c>
      <c r="F92" s="126" t="s">
        <v>135</v>
      </c>
      <c r="G92" s="47" t="s">
        <v>8</v>
      </c>
      <c r="H92" s="100"/>
      <c r="I92" s="100"/>
      <c r="J92" s="96">
        <f t="shared" si="22"/>
        <v>0</v>
      </c>
      <c r="K92" s="111"/>
    </row>
    <row r="93" spans="1:11" ht="27.75" customHeight="1" hidden="1">
      <c r="A93" s="114" t="s">
        <v>184</v>
      </c>
      <c r="B93" s="91" t="s">
        <v>154</v>
      </c>
      <c r="C93" s="93" t="s">
        <v>136</v>
      </c>
      <c r="D93" s="51" t="s">
        <v>43</v>
      </c>
      <c r="E93" s="45" t="str">
        <f t="shared" si="21"/>
        <v>518</v>
      </c>
      <c r="F93" s="127" t="s">
        <v>135</v>
      </c>
      <c r="G93" s="51" t="s">
        <v>8</v>
      </c>
      <c r="H93" s="100"/>
      <c r="I93" s="100"/>
      <c r="J93" s="96">
        <f t="shared" si="22"/>
        <v>0</v>
      </c>
      <c r="K93" s="111"/>
    </row>
    <row r="94" spans="1:11" ht="27.75" customHeight="1" hidden="1">
      <c r="A94" s="98" t="s">
        <v>185</v>
      </c>
      <c r="B94" s="91" t="s">
        <v>154</v>
      </c>
      <c r="C94" s="93" t="s">
        <v>136</v>
      </c>
      <c r="D94" s="51" t="s">
        <v>168</v>
      </c>
      <c r="E94" s="45" t="str">
        <f t="shared" si="21"/>
        <v>518</v>
      </c>
      <c r="F94" s="50" t="s">
        <v>186</v>
      </c>
      <c r="G94" s="50" t="s">
        <v>8</v>
      </c>
      <c r="H94" s="100"/>
      <c r="I94" s="100"/>
      <c r="J94" s="96">
        <f t="shared" si="22"/>
        <v>0</v>
      </c>
      <c r="K94" s="111"/>
    </row>
    <row r="95" spans="1:11" ht="30" customHeight="1" hidden="1">
      <c r="A95" s="98" t="s">
        <v>143</v>
      </c>
      <c r="B95" s="91" t="s">
        <v>154</v>
      </c>
      <c r="C95" s="93" t="s">
        <v>136</v>
      </c>
      <c r="D95" s="51" t="s">
        <v>171</v>
      </c>
      <c r="E95" s="45" t="str">
        <f t="shared" si="21"/>
        <v>518</v>
      </c>
      <c r="F95" s="50" t="s">
        <v>186</v>
      </c>
      <c r="G95" s="50" t="s">
        <v>23</v>
      </c>
      <c r="H95" s="100"/>
      <c r="I95" s="100"/>
      <c r="J95" s="96">
        <f t="shared" si="22"/>
        <v>0</v>
      </c>
      <c r="K95" s="111"/>
    </row>
    <row r="96" spans="1:11" ht="32.25" customHeight="1" hidden="1">
      <c r="A96" s="98" t="s">
        <v>152</v>
      </c>
      <c r="B96" s="91" t="s">
        <v>154</v>
      </c>
      <c r="C96" s="93" t="s">
        <v>136</v>
      </c>
      <c r="D96" s="51" t="s">
        <v>187</v>
      </c>
      <c r="E96" s="45" t="str">
        <f t="shared" si="21"/>
        <v>000</v>
      </c>
      <c r="F96" s="50" t="s">
        <v>186</v>
      </c>
      <c r="G96" s="50" t="s">
        <v>24</v>
      </c>
      <c r="H96" s="100"/>
      <c r="I96" s="100"/>
      <c r="J96" s="96">
        <f t="shared" si="22"/>
        <v>0</v>
      </c>
      <c r="K96" s="111"/>
    </row>
    <row r="97" spans="1:11" ht="40.5" customHeight="1" hidden="1">
      <c r="A97" s="98" t="s">
        <v>163</v>
      </c>
      <c r="B97" s="91" t="s">
        <v>154</v>
      </c>
      <c r="C97" s="93" t="s">
        <v>136</v>
      </c>
      <c r="D97" s="51" t="s">
        <v>188</v>
      </c>
      <c r="E97" s="45" t="str">
        <f t="shared" si="21"/>
        <v>518</v>
      </c>
      <c r="F97" s="50" t="s">
        <v>186</v>
      </c>
      <c r="G97" s="50" t="s">
        <v>90</v>
      </c>
      <c r="H97" s="100"/>
      <c r="I97" s="100"/>
      <c r="J97" s="96">
        <f t="shared" si="22"/>
        <v>0</v>
      </c>
      <c r="K97" s="111"/>
    </row>
    <row r="98" spans="1:11" ht="31.5" customHeight="1" hidden="1">
      <c r="A98" s="32"/>
      <c r="B98" s="91" t="s">
        <v>154</v>
      </c>
      <c r="C98" s="93" t="s">
        <v>136</v>
      </c>
      <c r="D98" s="51" t="s">
        <v>189</v>
      </c>
      <c r="E98" s="45" t="str">
        <f t="shared" si="21"/>
        <v>518</v>
      </c>
      <c r="F98" s="50"/>
      <c r="G98" s="50"/>
      <c r="H98" s="100"/>
      <c r="I98" s="100"/>
      <c r="J98" s="96">
        <f t="shared" si="22"/>
        <v>0</v>
      </c>
      <c r="K98" s="111"/>
    </row>
    <row r="99" spans="1:13" s="13" customFormat="1" ht="15.75" customHeight="1" hidden="1">
      <c r="A99" s="68" t="s">
        <v>48</v>
      </c>
      <c r="B99" s="45" t="s">
        <v>154</v>
      </c>
      <c r="C99" s="93" t="s">
        <v>136</v>
      </c>
      <c r="D99" s="47" t="s">
        <v>11</v>
      </c>
      <c r="E99" s="45" t="str">
        <f t="shared" si="21"/>
        <v>518</v>
      </c>
      <c r="F99" s="45" t="s">
        <v>135</v>
      </c>
      <c r="G99" s="45" t="s">
        <v>8</v>
      </c>
      <c r="H99" s="96">
        <f aca="true" t="shared" si="23" ref="H99:M99">H100</f>
        <v>924380</v>
      </c>
      <c r="I99" s="96">
        <f t="shared" si="23"/>
        <v>948113</v>
      </c>
      <c r="J99" s="96">
        <f t="shared" si="23"/>
        <v>954806</v>
      </c>
      <c r="K99" s="90">
        <f t="shared" si="23"/>
        <v>357000</v>
      </c>
      <c r="L99" s="90">
        <f t="shared" si="23"/>
        <v>0</v>
      </c>
      <c r="M99" s="90">
        <f t="shared" si="23"/>
        <v>0</v>
      </c>
    </row>
    <row r="100" spans="1:13" ht="39" customHeight="1" hidden="1">
      <c r="A100" s="105" t="s">
        <v>79</v>
      </c>
      <c r="B100" s="43" t="s">
        <v>154</v>
      </c>
      <c r="C100" s="93" t="s">
        <v>136</v>
      </c>
      <c r="D100" s="43" t="s">
        <v>11</v>
      </c>
      <c r="E100" s="45" t="str">
        <f t="shared" si="21"/>
        <v>518</v>
      </c>
      <c r="F100" s="50" t="s">
        <v>190</v>
      </c>
      <c r="G100" s="43" t="s">
        <v>8</v>
      </c>
      <c r="H100" s="92">
        <f aca="true" t="shared" si="24" ref="H100:M100">H101+H103</f>
        <v>924380</v>
      </c>
      <c r="I100" s="92">
        <f t="shared" si="24"/>
        <v>948113</v>
      </c>
      <c r="J100" s="92">
        <f t="shared" si="24"/>
        <v>954806</v>
      </c>
      <c r="K100" s="128">
        <f t="shared" si="24"/>
        <v>357000</v>
      </c>
      <c r="L100" s="128">
        <f t="shared" si="24"/>
        <v>0</v>
      </c>
      <c r="M100" s="128">
        <f t="shared" si="24"/>
        <v>0</v>
      </c>
    </row>
    <row r="101" spans="1:13" ht="45.75" customHeight="1" hidden="1">
      <c r="A101" s="105" t="s">
        <v>69</v>
      </c>
      <c r="B101" s="91" t="s">
        <v>154</v>
      </c>
      <c r="C101" s="93" t="s">
        <v>136</v>
      </c>
      <c r="D101" s="43" t="s">
        <v>11</v>
      </c>
      <c r="E101" s="45" t="str">
        <f t="shared" si="21"/>
        <v>518</v>
      </c>
      <c r="F101" s="50" t="s">
        <v>190</v>
      </c>
      <c r="G101" s="129">
        <v>100</v>
      </c>
      <c r="H101" s="92">
        <f>H102</f>
        <v>0</v>
      </c>
      <c r="I101" s="92">
        <f>I102</f>
        <v>0</v>
      </c>
      <c r="J101" s="92"/>
      <c r="K101" s="128">
        <f>K102</f>
        <v>230693.25</v>
      </c>
      <c r="L101" s="128">
        <f>L102</f>
        <v>0</v>
      </c>
      <c r="M101" s="128">
        <f>M102</f>
        <v>0</v>
      </c>
    </row>
    <row r="102" spans="1:13" ht="7.5" customHeight="1" hidden="1">
      <c r="A102" s="105" t="s">
        <v>59</v>
      </c>
      <c r="B102" s="43" t="s">
        <v>154</v>
      </c>
      <c r="C102" s="93" t="s">
        <v>136</v>
      </c>
      <c r="D102" s="43" t="s">
        <v>11</v>
      </c>
      <c r="E102" s="45" t="str">
        <f t="shared" si="21"/>
        <v>518</v>
      </c>
      <c r="F102" s="50" t="s">
        <v>190</v>
      </c>
      <c r="G102" s="129">
        <v>120</v>
      </c>
      <c r="H102" s="92">
        <v>0</v>
      </c>
      <c r="I102" s="92">
        <v>0</v>
      </c>
      <c r="J102" s="92"/>
      <c r="K102" s="128">
        <v>230693.25</v>
      </c>
      <c r="L102" s="128">
        <v>0</v>
      </c>
      <c r="M102" s="128">
        <v>0</v>
      </c>
    </row>
    <row r="103" spans="1:13" ht="15.75" customHeight="1" hidden="1">
      <c r="A103" s="105" t="s">
        <v>80</v>
      </c>
      <c r="B103" s="91" t="s">
        <v>154</v>
      </c>
      <c r="C103" s="93" t="s">
        <v>136</v>
      </c>
      <c r="D103" s="43" t="s">
        <v>11</v>
      </c>
      <c r="E103" s="45" t="str">
        <f>E58</f>
        <v>518</v>
      </c>
      <c r="F103" s="50" t="s">
        <v>190</v>
      </c>
      <c r="G103" s="129">
        <v>800</v>
      </c>
      <c r="H103" s="92">
        <f aca="true" t="shared" si="25" ref="H103:M103">H104+H105</f>
        <v>924380</v>
      </c>
      <c r="I103" s="92">
        <f t="shared" si="25"/>
        <v>948113</v>
      </c>
      <c r="J103" s="92">
        <f t="shared" si="25"/>
        <v>954806</v>
      </c>
      <c r="K103" s="128">
        <f t="shared" si="25"/>
        <v>126306.75</v>
      </c>
      <c r="L103" s="128">
        <f t="shared" si="25"/>
        <v>0</v>
      </c>
      <c r="M103" s="128">
        <f t="shared" si="25"/>
        <v>0</v>
      </c>
    </row>
    <row r="104" spans="1:254" ht="15.75" customHeight="1" hidden="1">
      <c r="A104" s="106" t="s">
        <v>58</v>
      </c>
      <c r="B104" s="43" t="s">
        <v>154</v>
      </c>
      <c r="C104" s="93" t="s">
        <v>136</v>
      </c>
      <c r="D104" s="43" t="s">
        <v>11</v>
      </c>
      <c r="E104" s="45" t="str">
        <f>E59</f>
        <v>518</v>
      </c>
      <c r="F104" s="50" t="s">
        <v>190</v>
      </c>
      <c r="G104" s="129">
        <v>850</v>
      </c>
      <c r="H104" s="92">
        <v>0</v>
      </c>
      <c r="I104" s="92">
        <v>0</v>
      </c>
      <c r="J104" s="92">
        <v>0</v>
      </c>
      <c r="K104" s="128">
        <v>120000</v>
      </c>
      <c r="L104" s="128">
        <v>0</v>
      </c>
      <c r="M104" s="128">
        <v>0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</row>
    <row r="105" spans="1:13" ht="31.5" customHeight="1">
      <c r="A105" s="105" t="s">
        <v>152</v>
      </c>
      <c r="B105" s="43" t="s">
        <v>5</v>
      </c>
      <c r="C105" s="93" t="s">
        <v>136</v>
      </c>
      <c r="D105" s="51" t="s">
        <v>7</v>
      </c>
      <c r="E105" s="45" t="s">
        <v>137</v>
      </c>
      <c r="F105" s="50" t="s">
        <v>177</v>
      </c>
      <c r="G105" s="50" t="s">
        <v>24</v>
      </c>
      <c r="H105" s="92">
        <f>'прил 3'!G91</f>
        <v>924380</v>
      </c>
      <c r="I105" s="92">
        <f>'прил 3'!H91</f>
        <v>948113</v>
      </c>
      <c r="J105" s="92">
        <f>'прил 3'!I91</f>
        <v>954806</v>
      </c>
      <c r="K105" s="128">
        <v>6306.75</v>
      </c>
      <c r="L105" s="128">
        <v>0</v>
      </c>
      <c r="M105" s="128">
        <v>0</v>
      </c>
    </row>
    <row r="106" spans="1:13" ht="25.5" customHeight="1">
      <c r="A106" s="62" t="s">
        <v>65</v>
      </c>
      <c r="B106" s="45" t="s">
        <v>5</v>
      </c>
      <c r="C106" s="93" t="s">
        <v>136</v>
      </c>
      <c r="D106" s="47" t="s">
        <v>7</v>
      </c>
      <c r="E106" s="45" t="s">
        <v>137</v>
      </c>
      <c r="F106" s="45" t="s">
        <v>191</v>
      </c>
      <c r="G106" s="45" t="s">
        <v>8</v>
      </c>
      <c r="H106" s="96">
        <f aca="true" t="shared" si="26" ref="H106:J107">H107</f>
        <v>220000</v>
      </c>
      <c r="I106" s="96">
        <f t="shared" si="26"/>
        <v>220000</v>
      </c>
      <c r="J106" s="96">
        <f t="shared" si="26"/>
        <v>220000</v>
      </c>
      <c r="K106" s="128"/>
      <c r="L106" s="128"/>
      <c r="M106" s="128"/>
    </row>
    <row r="107" spans="1:13" ht="31.5" customHeight="1">
      <c r="A107" s="105" t="s">
        <v>143</v>
      </c>
      <c r="B107" s="43" t="s">
        <v>5</v>
      </c>
      <c r="C107" s="93" t="s">
        <v>136</v>
      </c>
      <c r="D107" s="51" t="s">
        <v>7</v>
      </c>
      <c r="E107" s="45" t="s">
        <v>137</v>
      </c>
      <c r="F107" s="50" t="s">
        <v>191</v>
      </c>
      <c r="G107" s="50" t="s">
        <v>23</v>
      </c>
      <c r="H107" s="92">
        <f t="shared" si="26"/>
        <v>220000</v>
      </c>
      <c r="I107" s="92">
        <f t="shared" si="26"/>
        <v>220000</v>
      </c>
      <c r="J107" s="92">
        <f t="shared" si="26"/>
        <v>220000</v>
      </c>
      <c r="K107" s="128"/>
      <c r="L107" s="128"/>
      <c r="M107" s="128"/>
    </row>
    <row r="108" spans="1:13" ht="31.5" customHeight="1">
      <c r="A108" s="105" t="s">
        <v>152</v>
      </c>
      <c r="B108" s="43" t="s">
        <v>5</v>
      </c>
      <c r="C108" s="93" t="s">
        <v>136</v>
      </c>
      <c r="D108" s="51" t="s">
        <v>7</v>
      </c>
      <c r="E108" s="45" t="s">
        <v>137</v>
      </c>
      <c r="F108" s="50" t="s">
        <v>191</v>
      </c>
      <c r="G108" s="50" t="s">
        <v>24</v>
      </c>
      <c r="H108" s="92">
        <f>'прил 3'!G94</f>
        <v>220000</v>
      </c>
      <c r="I108" s="92">
        <f>'прил 3'!H94</f>
        <v>220000</v>
      </c>
      <c r="J108" s="92">
        <f>'прил 3'!I94</f>
        <v>220000</v>
      </c>
      <c r="K108" s="128"/>
      <c r="L108" s="128"/>
      <c r="M108" s="128"/>
    </row>
    <row r="109" spans="1:13" ht="38.25" customHeight="1">
      <c r="A109" s="56" t="s">
        <v>252</v>
      </c>
      <c r="B109" s="37" t="s">
        <v>5</v>
      </c>
      <c r="C109" s="93" t="s">
        <v>136</v>
      </c>
      <c r="D109" s="64" t="s">
        <v>9</v>
      </c>
      <c r="E109" s="37" t="s">
        <v>8</v>
      </c>
      <c r="F109" s="37" t="s">
        <v>135</v>
      </c>
      <c r="G109" s="37" t="s">
        <v>8</v>
      </c>
      <c r="H109" s="119">
        <f>H110</f>
        <v>57100</v>
      </c>
      <c r="I109" s="119">
        <f>I110</f>
        <v>7100</v>
      </c>
      <c r="J109" s="119">
        <f>J110</f>
        <v>7100</v>
      </c>
      <c r="K109" s="110">
        <f>K113+K128</f>
        <v>1686632.6</v>
      </c>
      <c r="L109" s="110">
        <f>L113+L128</f>
        <v>1083437.6</v>
      </c>
      <c r="M109" s="110">
        <f>M113+M128</f>
        <v>1060112.6</v>
      </c>
    </row>
    <row r="110" spans="1:13" ht="32.25" customHeight="1">
      <c r="A110" s="114" t="s">
        <v>107</v>
      </c>
      <c r="B110" s="115" t="s">
        <v>5</v>
      </c>
      <c r="C110" s="93" t="s">
        <v>136</v>
      </c>
      <c r="D110" s="130" t="s">
        <v>9</v>
      </c>
      <c r="E110" s="115" t="str">
        <f>E66</f>
        <v>518</v>
      </c>
      <c r="F110" s="115" t="s">
        <v>135</v>
      </c>
      <c r="G110" s="115" t="s">
        <v>8</v>
      </c>
      <c r="H110" s="97">
        <f>H111+H121+H126+H159</f>
        <v>57100</v>
      </c>
      <c r="I110" s="97">
        <f>I111+I121+I126+I159</f>
        <v>7100</v>
      </c>
      <c r="J110" s="97">
        <f>J111+J121+J126+J159</f>
        <v>7100</v>
      </c>
      <c r="K110" s="110">
        <f>K113</f>
        <v>1060000</v>
      </c>
      <c r="L110" s="110">
        <f>L113</f>
        <v>610000</v>
      </c>
      <c r="M110" s="110">
        <f>M113</f>
        <v>610000</v>
      </c>
    </row>
    <row r="111" spans="1:13" ht="26.25" customHeight="1" hidden="1">
      <c r="A111" s="62" t="s">
        <v>65</v>
      </c>
      <c r="B111" s="45" t="s">
        <v>5</v>
      </c>
      <c r="C111" s="93" t="s">
        <v>136</v>
      </c>
      <c r="D111" s="47" t="s">
        <v>9</v>
      </c>
      <c r="E111" s="45" t="str">
        <f>E67</f>
        <v>518</v>
      </c>
      <c r="F111" s="45" t="s">
        <v>191</v>
      </c>
      <c r="G111" s="45"/>
      <c r="H111" s="96">
        <f aca="true" t="shared" si="27" ref="H111:J112">H112</f>
        <v>0</v>
      </c>
      <c r="I111" s="96">
        <f t="shared" si="27"/>
        <v>0</v>
      </c>
      <c r="J111" s="96">
        <f t="shared" si="27"/>
        <v>0</v>
      </c>
      <c r="K111" s="110"/>
      <c r="L111" s="110"/>
      <c r="M111" s="110"/>
    </row>
    <row r="112" spans="1:13" ht="26.25" customHeight="1" hidden="1">
      <c r="A112" s="98" t="s">
        <v>143</v>
      </c>
      <c r="B112" s="43" t="s">
        <v>5</v>
      </c>
      <c r="C112" s="93" t="s">
        <v>136</v>
      </c>
      <c r="D112" s="66" t="s">
        <v>9</v>
      </c>
      <c r="E112" s="43" t="str">
        <f aca="true" t="shared" si="28" ref="E112:E125">E29</f>
        <v>518</v>
      </c>
      <c r="F112" s="50" t="s">
        <v>191</v>
      </c>
      <c r="G112" s="50" t="s">
        <v>23</v>
      </c>
      <c r="H112" s="103">
        <f t="shared" si="27"/>
        <v>0</v>
      </c>
      <c r="I112" s="103">
        <f t="shared" si="27"/>
        <v>0</v>
      </c>
      <c r="J112" s="103">
        <f t="shared" si="27"/>
        <v>0</v>
      </c>
      <c r="K112" s="131">
        <f>K113</f>
        <v>1060000</v>
      </c>
      <c r="L112" s="131">
        <f>L113</f>
        <v>610000</v>
      </c>
      <c r="M112" s="131">
        <f>M113</f>
        <v>610000</v>
      </c>
    </row>
    <row r="113" spans="1:13" ht="32.25" customHeight="1" hidden="1">
      <c r="A113" s="98" t="s">
        <v>152</v>
      </c>
      <c r="B113" s="43" t="s">
        <v>5</v>
      </c>
      <c r="C113" s="93" t="s">
        <v>136</v>
      </c>
      <c r="D113" s="66" t="s">
        <v>9</v>
      </c>
      <c r="E113" s="43" t="str">
        <f t="shared" si="28"/>
        <v>518</v>
      </c>
      <c r="F113" s="50" t="s">
        <v>191</v>
      </c>
      <c r="G113" s="50" t="s">
        <v>24</v>
      </c>
      <c r="H113" s="92">
        <f>'прил 3'!G110</f>
        <v>0</v>
      </c>
      <c r="I113" s="92">
        <f>'прил 3'!H110</f>
        <v>0</v>
      </c>
      <c r="J113" s="92">
        <f>'прил 3'!I110</f>
        <v>0</v>
      </c>
      <c r="K113" s="131">
        <v>1060000</v>
      </c>
      <c r="L113" s="112">
        <v>610000</v>
      </c>
      <c r="M113" s="112">
        <v>610000</v>
      </c>
    </row>
    <row r="114" spans="1:11" ht="30" customHeight="1" hidden="1">
      <c r="A114" s="98" t="s">
        <v>163</v>
      </c>
      <c r="B114" s="91" t="s">
        <v>154</v>
      </c>
      <c r="C114" s="93" t="s">
        <v>136</v>
      </c>
      <c r="D114" s="51" t="s">
        <v>9</v>
      </c>
      <c r="E114" s="45" t="str">
        <f t="shared" si="28"/>
        <v>518</v>
      </c>
      <c r="F114" s="50" t="s">
        <v>192</v>
      </c>
      <c r="G114" s="50" t="s">
        <v>90</v>
      </c>
      <c r="H114" s="103">
        <v>100000</v>
      </c>
      <c r="I114" s="103">
        <v>100000</v>
      </c>
      <c r="J114" s="96">
        <f t="shared" si="22"/>
        <v>0</v>
      </c>
      <c r="K114" s="131">
        <v>100000</v>
      </c>
    </row>
    <row r="115" spans="1:11" ht="14.25" customHeight="1" hidden="1">
      <c r="A115" s="98" t="s">
        <v>19</v>
      </c>
      <c r="B115" s="91" t="s">
        <v>154</v>
      </c>
      <c r="C115" s="93" t="s">
        <v>136</v>
      </c>
      <c r="D115" s="51" t="s">
        <v>9</v>
      </c>
      <c r="E115" s="45" t="str">
        <f t="shared" si="28"/>
        <v>518</v>
      </c>
      <c r="F115" s="50"/>
      <c r="G115" s="50" t="s">
        <v>8</v>
      </c>
      <c r="H115" s="103"/>
      <c r="I115" s="103"/>
      <c r="J115" s="96">
        <f t="shared" si="22"/>
        <v>0</v>
      </c>
      <c r="K115" s="131"/>
    </row>
    <row r="116" spans="1:11" ht="31.5" customHeight="1" hidden="1">
      <c r="A116" s="98" t="s">
        <v>143</v>
      </c>
      <c r="B116" s="91" t="s">
        <v>154</v>
      </c>
      <c r="C116" s="93" t="s">
        <v>136</v>
      </c>
      <c r="D116" s="51" t="s">
        <v>9</v>
      </c>
      <c r="E116" s="45" t="str">
        <f t="shared" si="28"/>
        <v>518</v>
      </c>
      <c r="F116" s="50"/>
      <c r="G116" s="50" t="s">
        <v>23</v>
      </c>
      <c r="H116" s="103"/>
      <c r="I116" s="103"/>
      <c r="J116" s="96">
        <f t="shared" si="22"/>
        <v>0</v>
      </c>
      <c r="K116" s="131"/>
    </row>
    <row r="117" spans="1:11" ht="34.5" customHeight="1" hidden="1">
      <c r="A117" s="98" t="s">
        <v>152</v>
      </c>
      <c r="B117" s="91" t="s">
        <v>154</v>
      </c>
      <c r="C117" s="93" t="s">
        <v>136</v>
      </c>
      <c r="D117" s="51" t="s">
        <v>9</v>
      </c>
      <c r="E117" s="45" t="str">
        <f t="shared" si="28"/>
        <v>518</v>
      </c>
      <c r="F117" s="50"/>
      <c r="G117" s="50" t="s">
        <v>24</v>
      </c>
      <c r="H117" s="103"/>
      <c r="I117" s="103"/>
      <c r="J117" s="96">
        <f t="shared" si="22"/>
        <v>0</v>
      </c>
      <c r="K117" s="131"/>
    </row>
    <row r="118" spans="1:11" ht="34.5" customHeight="1" hidden="1">
      <c r="A118" s="98" t="s">
        <v>193</v>
      </c>
      <c r="B118" s="91" t="s">
        <v>154</v>
      </c>
      <c r="C118" s="93" t="s">
        <v>136</v>
      </c>
      <c r="D118" s="51" t="s">
        <v>9</v>
      </c>
      <c r="E118" s="45" t="str">
        <f t="shared" si="28"/>
        <v>518</v>
      </c>
      <c r="F118" s="50" t="s">
        <v>194</v>
      </c>
      <c r="G118" s="50" t="s">
        <v>8</v>
      </c>
      <c r="H118" s="103"/>
      <c r="I118" s="103"/>
      <c r="J118" s="96">
        <f t="shared" si="22"/>
        <v>0</v>
      </c>
      <c r="K118" s="131"/>
    </row>
    <row r="119" spans="1:11" ht="34.5" customHeight="1" hidden="1">
      <c r="A119" s="98" t="s">
        <v>195</v>
      </c>
      <c r="B119" s="91" t="s">
        <v>154</v>
      </c>
      <c r="C119" s="93" t="s">
        <v>136</v>
      </c>
      <c r="D119" s="51" t="s">
        <v>9</v>
      </c>
      <c r="E119" s="45" t="str">
        <f t="shared" si="28"/>
        <v>518</v>
      </c>
      <c r="F119" s="50" t="s">
        <v>194</v>
      </c>
      <c r="G119" s="50" t="s">
        <v>23</v>
      </c>
      <c r="H119" s="103"/>
      <c r="I119" s="103"/>
      <c r="J119" s="96">
        <f t="shared" si="22"/>
        <v>0</v>
      </c>
      <c r="K119" s="131"/>
    </row>
    <row r="120" spans="1:11" ht="46.5" customHeight="1" hidden="1">
      <c r="A120" s="98" t="s">
        <v>196</v>
      </c>
      <c r="B120" s="91" t="s">
        <v>154</v>
      </c>
      <c r="C120" s="93" t="s">
        <v>136</v>
      </c>
      <c r="D120" s="51" t="s">
        <v>9</v>
      </c>
      <c r="E120" s="45" t="str">
        <f t="shared" si="28"/>
        <v>518</v>
      </c>
      <c r="F120" s="50" t="s">
        <v>194</v>
      </c>
      <c r="G120" s="50" t="s">
        <v>24</v>
      </c>
      <c r="H120" s="103"/>
      <c r="I120" s="103"/>
      <c r="J120" s="96">
        <f t="shared" si="22"/>
        <v>0</v>
      </c>
      <c r="K120" s="131"/>
    </row>
    <row r="121" spans="1:11" ht="27.75" customHeight="1">
      <c r="A121" s="62" t="s">
        <v>193</v>
      </c>
      <c r="B121" s="45" t="s">
        <v>5</v>
      </c>
      <c r="C121" s="93" t="s">
        <v>136</v>
      </c>
      <c r="D121" s="47" t="s">
        <v>9</v>
      </c>
      <c r="E121" s="45" t="str">
        <f t="shared" si="28"/>
        <v>518</v>
      </c>
      <c r="F121" s="45" t="s">
        <v>194</v>
      </c>
      <c r="G121" s="45" t="s">
        <v>8</v>
      </c>
      <c r="H121" s="96">
        <f aca="true" t="shared" si="29" ref="H121:J122">H122</f>
        <v>50000</v>
      </c>
      <c r="I121" s="96">
        <f t="shared" si="29"/>
        <v>0</v>
      </c>
      <c r="J121" s="96">
        <f t="shared" si="29"/>
        <v>0</v>
      </c>
      <c r="K121" s="131"/>
    </row>
    <row r="122" spans="1:11" ht="27" customHeight="1">
      <c r="A122" s="98" t="s">
        <v>143</v>
      </c>
      <c r="B122" s="43" t="s">
        <v>5</v>
      </c>
      <c r="C122" s="93" t="s">
        <v>136</v>
      </c>
      <c r="D122" s="66" t="s">
        <v>9</v>
      </c>
      <c r="E122" s="45" t="str">
        <f t="shared" si="28"/>
        <v>518</v>
      </c>
      <c r="F122" s="50" t="s">
        <v>194</v>
      </c>
      <c r="G122" s="50" t="s">
        <v>23</v>
      </c>
      <c r="H122" s="103">
        <f t="shared" si="29"/>
        <v>50000</v>
      </c>
      <c r="I122" s="103">
        <f t="shared" si="29"/>
        <v>0</v>
      </c>
      <c r="J122" s="103">
        <f t="shared" si="29"/>
        <v>0</v>
      </c>
      <c r="K122" s="131"/>
    </row>
    <row r="123" spans="1:11" ht="36" customHeight="1">
      <c r="A123" s="98" t="s">
        <v>152</v>
      </c>
      <c r="B123" s="43" t="s">
        <v>5</v>
      </c>
      <c r="C123" s="93" t="s">
        <v>136</v>
      </c>
      <c r="D123" s="66" t="s">
        <v>9</v>
      </c>
      <c r="E123" s="45" t="str">
        <f t="shared" si="28"/>
        <v>518</v>
      </c>
      <c r="F123" s="50" t="s">
        <v>194</v>
      </c>
      <c r="G123" s="50" t="s">
        <v>24</v>
      </c>
      <c r="H123" s="103">
        <f>'прил 3'!G119</f>
        <v>50000</v>
      </c>
      <c r="I123" s="103">
        <f>'прил 3'!H119</f>
        <v>0</v>
      </c>
      <c r="J123" s="103">
        <f>'прил 3'!I119</f>
        <v>0</v>
      </c>
      <c r="K123" s="131"/>
    </row>
    <row r="124" spans="1:11" ht="1.5" customHeight="1" hidden="1">
      <c r="A124" s="101" t="s">
        <v>27</v>
      </c>
      <c r="B124" s="43" t="s">
        <v>5</v>
      </c>
      <c r="C124" s="93" t="s">
        <v>136</v>
      </c>
      <c r="D124" s="66" t="s">
        <v>9</v>
      </c>
      <c r="E124" s="45" t="str">
        <f t="shared" si="28"/>
        <v>518</v>
      </c>
      <c r="F124" s="50" t="s">
        <v>194</v>
      </c>
      <c r="G124" s="50" t="s">
        <v>28</v>
      </c>
      <c r="H124" s="103">
        <v>0</v>
      </c>
      <c r="I124" s="103">
        <v>0</v>
      </c>
      <c r="J124" s="92">
        <v>0</v>
      </c>
      <c r="K124" s="131"/>
    </row>
    <row r="125" spans="1:11" ht="36.75" customHeight="1" hidden="1">
      <c r="A125" s="101" t="s">
        <v>58</v>
      </c>
      <c r="B125" s="43" t="s">
        <v>5</v>
      </c>
      <c r="C125" s="93" t="s">
        <v>136</v>
      </c>
      <c r="D125" s="66" t="s">
        <v>9</v>
      </c>
      <c r="E125" s="45" t="str">
        <f t="shared" si="28"/>
        <v>518</v>
      </c>
      <c r="F125" s="50" t="s">
        <v>194</v>
      </c>
      <c r="G125" s="50" t="s">
        <v>56</v>
      </c>
      <c r="H125" s="96">
        <v>0</v>
      </c>
      <c r="I125" s="103">
        <v>0</v>
      </c>
      <c r="J125" s="92">
        <v>0</v>
      </c>
      <c r="K125" s="131"/>
    </row>
    <row r="126" spans="1:13" ht="26.25" customHeight="1">
      <c r="A126" s="62" t="s">
        <v>253</v>
      </c>
      <c r="B126" s="45" t="s">
        <v>5</v>
      </c>
      <c r="C126" s="93" t="s">
        <v>136</v>
      </c>
      <c r="D126" s="47" t="s">
        <v>9</v>
      </c>
      <c r="E126" s="45" t="str">
        <f aca="true" t="shared" si="30" ref="E126:E141">E41</f>
        <v>518</v>
      </c>
      <c r="F126" s="45" t="s">
        <v>197</v>
      </c>
      <c r="G126" s="45" t="s">
        <v>8</v>
      </c>
      <c r="H126" s="96">
        <f aca="true" t="shared" si="31" ref="H126:M126">H128</f>
        <v>7100</v>
      </c>
      <c r="I126" s="96">
        <f t="shared" si="31"/>
        <v>7100</v>
      </c>
      <c r="J126" s="96">
        <f t="shared" si="31"/>
        <v>7100</v>
      </c>
      <c r="K126" s="110">
        <f t="shared" si="31"/>
        <v>626632.6</v>
      </c>
      <c r="L126" s="110">
        <f t="shared" si="31"/>
        <v>473437.6</v>
      </c>
      <c r="M126" s="110">
        <f t="shared" si="31"/>
        <v>450112.6</v>
      </c>
    </row>
    <row r="127" spans="1:13" ht="27" customHeight="1">
      <c r="A127" s="98" t="s">
        <v>143</v>
      </c>
      <c r="B127" s="43" t="s">
        <v>5</v>
      </c>
      <c r="C127" s="93" t="s">
        <v>136</v>
      </c>
      <c r="D127" s="66" t="s">
        <v>9</v>
      </c>
      <c r="E127" s="45" t="str">
        <f t="shared" si="30"/>
        <v>518</v>
      </c>
      <c r="F127" s="50" t="s">
        <v>197</v>
      </c>
      <c r="G127" s="50" t="s">
        <v>23</v>
      </c>
      <c r="H127" s="103">
        <f aca="true" t="shared" si="32" ref="H127:M127">H128</f>
        <v>7100</v>
      </c>
      <c r="I127" s="103">
        <f t="shared" si="32"/>
        <v>7100</v>
      </c>
      <c r="J127" s="103">
        <f t="shared" si="32"/>
        <v>7100</v>
      </c>
      <c r="K127" s="131">
        <f t="shared" si="32"/>
        <v>626632.6</v>
      </c>
      <c r="L127" s="131">
        <f t="shared" si="32"/>
        <v>473437.6</v>
      </c>
      <c r="M127" s="131">
        <f t="shared" si="32"/>
        <v>450112.6</v>
      </c>
    </row>
    <row r="128" spans="1:13" ht="36" customHeight="1">
      <c r="A128" s="105" t="s">
        <v>152</v>
      </c>
      <c r="B128" s="43" t="s">
        <v>5</v>
      </c>
      <c r="C128" s="93" t="s">
        <v>136</v>
      </c>
      <c r="D128" s="66" t="s">
        <v>9</v>
      </c>
      <c r="E128" s="45" t="str">
        <f t="shared" si="30"/>
        <v>518</v>
      </c>
      <c r="F128" s="50" t="s">
        <v>197</v>
      </c>
      <c r="G128" s="50" t="s">
        <v>24</v>
      </c>
      <c r="H128" s="92">
        <f>'прил 3'!G134</f>
        <v>7100</v>
      </c>
      <c r="I128" s="92">
        <f>'прил 3'!H134</f>
        <v>7100</v>
      </c>
      <c r="J128" s="92">
        <f>'прил 3'!I134</f>
        <v>7100</v>
      </c>
      <c r="K128" s="131">
        <f>629542.6-2910</f>
        <v>626632.6</v>
      </c>
      <c r="L128" s="112">
        <v>473437.6</v>
      </c>
      <c r="M128" s="112">
        <v>450112.6</v>
      </c>
    </row>
    <row r="129" spans="1:11" ht="0.75" customHeight="1" hidden="1">
      <c r="A129" s="98" t="s">
        <v>163</v>
      </c>
      <c r="B129" s="91" t="s">
        <v>154</v>
      </c>
      <c r="C129" s="91" t="s">
        <v>174</v>
      </c>
      <c r="D129" s="51" t="s">
        <v>9</v>
      </c>
      <c r="E129" s="91" t="str">
        <f t="shared" si="30"/>
        <v>518</v>
      </c>
      <c r="F129" s="50" t="s">
        <v>198</v>
      </c>
      <c r="G129" s="50" t="s">
        <v>90</v>
      </c>
      <c r="H129" s="100"/>
      <c r="I129" s="100"/>
      <c r="J129" s="96">
        <f t="shared" si="22"/>
        <v>0</v>
      </c>
      <c r="K129" s="111"/>
    </row>
    <row r="130" spans="1:11" ht="0.75" customHeight="1" hidden="1">
      <c r="A130" s="132" t="s">
        <v>27</v>
      </c>
      <c r="B130" s="91" t="s">
        <v>154</v>
      </c>
      <c r="C130" s="91" t="s">
        <v>174</v>
      </c>
      <c r="D130" s="51" t="s">
        <v>9</v>
      </c>
      <c r="E130" s="91" t="str">
        <f t="shared" si="30"/>
        <v>518</v>
      </c>
      <c r="F130" s="50"/>
      <c r="G130" s="50" t="s">
        <v>28</v>
      </c>
      <c r="H130" s="100"/>
      <c r="I130" s="100"/>
      <c r="J130" s="96">
        <f t="shared" si="22"/>
        <v>0</v>
      </c>
      <c r="K130" s="111"/>
    </row>
    <row r="131" spans="1:11" ht="48.75" customHeight="1" hidden="1">
      <c r="A131" s="98" t="s">
        <v>199</v>
      </c>
      <c r="B131" s="91" t="s">
        <v>154</v>
      </c>
      <c r="C131" s="91" t="s">
        <v>174</v>
      </c>
      <c r="D131" s="51" t="s">
        <v>9</v>
      </c>
      <c r="E131" s="91" t="str">
        <f t="shared" si="30"/>
        <v>518</v>
      </c>
      <c r="F131" s="50"/>
      <c r="G131" s="50" t="s">
        <v>200</v>
      </c>
      <c r="H131" s="100"/>
      <c r="I131" s="100"/>
      <c r="J131" s="96">
        <f t="shared" si="22"/>
        <v>0</v>
      </c>
      <c r="K131" s="111"/>
    </row>
    <row r="132" spans="1:11" ht="0.75" customHeight="1" hidden="1">
      <c r="A132" s="65" t="s">
        <v>31</v>
      </c>
      <c r="B132" s="91" t="s">
        <v>154</v>
      </c>
      <c r="C132" s="91" t="s">
        <v>174</v>
      </c>
      <c r="D132" s="51" t="s">
        <v>9</v>
      </c>
      <c r="E132" s="91" t="str">
        <f t="shared" si="30"/>
        <v>518</v>
      </c>
      <c r="F132" s="45"/>
      <c r="G132" s="45" t="s">
        <v>8</v>
      </c>
      <c r="H132" s="100"/>
      <c r="I132" s="100"/>
      <c r="J132" s="96">
        <f t="shared" si="22"/>
        <v>0</v>
      </c>
      <c r="K132" s="111"/>
    </row>
    <row r="133" spans="1:11" ht="13.5" customHeight="1" hidden="1">
      <c r="A133" s="62" t="s">
        <v>32</v>
      </c>
      <c r="B133" s="91" t="s">
        <v>154</v>
      </c>
      <c r="C133" s="91" t="s">
        <v>174</v>
      </c>
      <c r="D133" s="51" t="s">
        <v>9</v>
      </c>
      <c r="E133" s="91" t="str">
        <f t="shared" si="30"/>
        <v>518</v>
      </c>
      <c r="F133" s="50"/>
      <c r="G133" s="50" t="s">
        <v>8</v>
      </c>
      <c r="H133" s="100"/>
      <c r="I133" s="100"/>
      <c r="J133" s="96">
        <f t="shared" si="22"/>
        <v>0</v>
      </c>
      <c r="K133" s="111"/>
    </row>
    <row r="134" spans="1:11" ht="20.25" customHeight="1" hidden="1">
      <c r="A134" s="98" t="s">
        <v>201</v>
      </c>
      <c r="B134" s="91" t="s">
        <v>154</v>
      </c>
      <c r="C134" s="91" t="s">
        <v>174</v>
      </c>
      <c r="D134" s="51" t="s">
        <v>9</v>
      </c>
      <c r="E134" s="91" t="str">
        <f t="shared" si="30"/>
        <v>518</v>
      </c>
      <c r="F134" s="50"/>
      <c r="G134" s="50" t="s">
        <v>8</v>
      </c>
      <c r="H134" s="100"/>
      <c r="I134" s="100"/>
      <c r="J134" s="96">
        <f t="shared" si="22"/>
        <v>0</v>
      </c>
      <c r="K134" s="111"/>
    </row>
    <row r="135" spans="1:11" ht="30.75" customHeight="1" hidden="1">
      <c r="A135" s="98" t="s">
        <v>143</v>
      </c>
      <c r="B135" s="91" t="s">
        <v>154</v>
      </c>
      <c r="C135" s="91" t="s">
        <v>174</v>
      </c>
      <c r="D135" s="51" t="s">
        <v>9</v>
      </c>
      <c r="E135" s="91" t="str">
        <f t="shared" si="30"/>
        <v>000</v>
      </c>
      <c r="F135" s="50"/>
      <c r="G135" s="50" t="s">
        <v>23</v>
      </c>
      <c r="H135" s="100"/>
      <c r="I135" s="100"/>
      <c r="J135" s="96">
        <f t="shared" si="22"/>
        <v>0</v>
      </c>
      <c r="K135" s="111"/>
    </row>
    <row r="136" spans="1:11" ht="31.5" customHeight="1" hidden="1">
      <c r="A136" s="98" t="s">
        <v>163</v>
      </c>
      <c r="B136" s="91" t="s">
        <v>154</v>
      </c>
      <c r="C136" s="91" t="s">
        <v>174</v>
      </c>
      <c r="D136" s="51" t="s">
        <v>9</v>
      </c>
      <c r="E136" s="91" t="str">
        <f t="shared" si="30"/>
        <v>518</v>
      </c>
      <c r="F136" s="50"/>
      <c r="G136" s="50" t="s">
        <v>90</v>
      </c>
      <c r="H136" s="100"/>
      <c r="I136" s="100"/>
      <c r="J136" s="96">
        <f t="shared" si="22"/>
        <v>0</v>
      </c>
      <c r="K136" s="111"/>
    </row>
    <row r="137" spans="1:11" ht="21" customHeight="1" hidden="1">
      <c r="A137" s="65" t="s">
        <v>202</v>
      </c>
      <c r="B137" s="45" t="s">
        <v>154</v>
      </c>
      <c r="C137" s="45" t="s">
        <v>174</v>
      </c>
      <c r="D137" s="51" t="s">
        <v>9</v>
      </c>
      <c r="E137" s="91" t="str">
        <f t="shared" si="30"/>
        <v>518</v>
      </c>
      <c r="F137" s="79" t="s">
        <v>135</v>
      </c>
      <c r="G137" s="45" t="s">
        <v>8</v>
      </c>
      <c r="H137" s="100"/>
      <c r="I137" s="100"/>
      <c r="J137" s="96">
        <f t="shared" si="22"/>
        <v>0</v>
      </c>
      <c r="K137" s="111"/>
    </row>
    <row r="138" spans="1:11" ht="18" customHeight="1" hidden="1">
      <c r="A138" s="65" t="s">
        <v>203</v>
      </c>
      <c r="B138" s="91" t="s">
        <v>154</v>
      </c>
      <c r="C138" s="91" t="s">
        <v>174</v>
      </c>
      <c r="D138" s="51" t="s">
        <v>9</v>
      </c>
      <c r="E138" s="91" t="str">
        <f t="shared" si="30"/>
        <v>518</v>
      </c>
      <c r="F138" s="91" t="s">
        <v>135</v>
      </c>
      <c r="G138" s="50" t="s">
        <v>8</v>
      </c>
      <c r="H138" s="100"/>
      <c r="I138" s="100"/>
      <c r="J138" s="96">
        <f t="shared" si="22"/>
        <v>0</v>
      </c>
      <c r="K138" s="111"/>
    </row>
    <row r="139" spans="1:11" ht="30.75" customHeight="1" hidden="1">
      <c r="A139" s="98" t="s">
        <v>204</v>
      </c>
      <c r="B139" s="91" t="s">
        <v>154</v>
      </c>
      <c r="C139" s="91" t="s">
        <v>174</v>
      </c>
      <c r="D139" s="51" t="s">
        <v>9</v>
      </c>
      <c r="E139" s="91" t="str">
        <f t="shared" si="30"/>
        <v>518</v>
      </c>
      <c r="F139" s="50"/>
      <c r="G139" s="50" t="s">
        <v>8</v>
      </c>
      <c r="H139" s="100"/>
      <c r="I139" s="100"/>
      <c r="J139" s="96">
        <f t="shared" si="22"/>
        <v>0</v>
      </c>
      <c r="K139" s="111"/>
    </row>
    <row r="140" spans="1:11" ht="30.75" customHeight="1" hidden="1">
      <c r="A140" s="98" t="s">
        <v>205</v>
      </c>
      <c r="B140" s="91" t="s">
        <v>154</v>
      </c>
      <c r="C140" s="91" t="s">
        <v>174</v>
      </c>
      <c r="D140" s="51" t="s">
        <v>9</v>
      </c>
      <c r="E140" s="91" t="str">
        <f t="shared" si="30"/>
        <v>518</v>
      </c>
      <c r="F140" s="50" t="s">
        <v>206</v>
      </c>
      <c r="G140" s="50" t="s">
        <v>8</v>
      </c>
      <c r="H140" s="100"/>
      <c r="I140" s="100"/>
      <c r="J140" s="96">
        <f t="shared" si="22"/>
        <v>0</v>
      </c>
      <c r="K140" s="111"/>
    </row>
    <row r="141" spans="1:11" ht="27.75" customHeight="1" hidden="1">
      <c r="A141" s="98" t="s">
        <v>157</v>
      </c>
      <c r="B141" s="91" t="s">
        <v>154</v>
      </c>
      <c r="C141" s="91" t="s">
        <v>174</v>
      </c>
      <c r="D141" s="51" t="s">
        <v>9</v>
      </c>
      <c r="E141" s="91" t="str">
        <f t="shared" si="30"/>
        <v>518</v>
      </c>
      <c r="F141" s="50" t="s">
        <v>206</v>
      </c>
      <c r="G141" s="50" t="s">
        <v>47</v>
      </c>
      <c r="H141" s="100"/>
      <c r="I141" s="100"/>
      <c r="J141" s="96">
        <f t="shared" si="22"/>
        <v>0</v>
      </c>
      <c r="K141" s="111"/>
    </row>
    <row r="142" spans="1:11" ht="28.5" customHeight="1" hidden="1">
      <c r="A142" s="98" t="s">
        <v>207</v>
      </c>
      <c r="B142" s="91" t="s">
        <v>154</v>
      </c>
      <c r="C142" s="91" t="s">
        <v>174</v>
      </c>
      <c r="D142" s="51" t="s">
        <v>9</v>
      </c>
      <c r="E142" s="91" t="str">
        <f>E58</f>
        <v>518</v>
      </c>
      <c r="F142" s="50" t="s">
        <v>206</v>
      </c>
      <c r="G142" s="50" t="s">
        <v>46</v>
      </c>
      <c r="H142" s="100"/>
      <c r="I142" s="100"/>
      <c r="J142" s="96">
        <f t="shared" si="22"/>
        <v>0</v>
      </c>
      <c r="K142" s="111"/>
    </row>
    <row r="143" spans="1:11" ht="31.5" customHeight="1" hidden="1">
      <c r="A143" s="98" t="s">
        <v>208</v>
      </c>
      <c r="B143" s="91" t="s">
        <v>154</v>
      </c>
      <c r="C143" s="91" t="s">
        <v>174</v>
      </c>
      <c r="D143" s="51" t="s">
        <v>9</v>
      </c>
      <c r="E143" s="91" t="str">
        <f>E59</f>
        <v>518</v>
      </c>
      <c r="F143" s="50" t="s">
        <v>209</v>
      </c>
      <c r="G143" s="50" t="s">
        <v>8</v>
      </c>
      <c r="H143" s="100"/>
      <c r="I143" s="100"/>
      <c r="J143" s="96">
        <f t="shared" si="22"/>
        <v>0</v>
      </c>
      <c r="K143" s="111"/>
    </row>
    <row r="144" spans="1:11" ht="28.5" customHeight="1" hidden="1">
      <c r="A144" s="98" t="s">
        <v>157</v>
      </c>
      <c r="B144" s="91" t="s">
        <v>154</v>
      </c>
      <c r="C144" s="91" t="s">
        <v>174</v>
      </c>
      <c r="D144" s="51" t="s">
        <v>9</v>
      </c>
      <c r="E144" s="91" t="str">
        <f>E63</f>
        <v>000</v>
      </c>
      <c r="F144" s="50" t="s">
        <v>209</v>
      </c>
      <c r="G144" s="50" t="s">
        <v>47</v>
      </c>
      <c r="H144" s="100"/>
      <c r="I144" s="100"/>
      <c r="J144" s="96">
        <f>I144-H144</f>
        <v>0</v>
      </c>
      <c r="K144" s="111"/>
    </row>
    <row r="145" spans="1:11" ht="23.25" customHeight="1" hidden="1">
      <c r="A145" s="98" t="s">
        <v>207</v>
      </c>
      <c r="B145" s="91" t="s">
        <v>154</v>
      </c>
      <c r="C145" s="91" t="s">
        <v>174</v>
      </c>
      <c r="D145" s="51" t="s">
        <v>9</v>
      </c>
      <c r="E145" s="91" t="str">
        <f>E64</f>
        <v>518</v>
      </c>
      <c r="F145" s="50" t="s">
        <v>209</v>
      </c>
      <c r="G145" s="50" t="s">
        <v>46</v>
      </c>
      <c r="H145" s="100"/>
      <c r="I145" s="100"/>
      <c r="J145" s="96">
        <f>I145-H145</f>
        <v>0</v>
      </c>
      <c r="K145" s="111"/>
    </row>
    <row r="146" spans="1:11" ht="0.75" customHeight="1" hidden="1">
      <c r="A146" s="98" t="s">
        <v>210</v>
      </c>
      <c r="B146" s="91" t="s">
        <v>154</v>
      </c>
      <c r="C146" s="91" t="s">
        <v>174</v>
      </c>
      <c r="D146" s="51" t="s">
        <v>9</v>
      </c>
      <c r="E146" s="91" t="str">
        <f>E65</f>
        <v>518</v>
      </c>
      <c r="F146" s="50" t="s">
        <v>170</v>
      </c>
      <c r="G146" s="50" t="s">
        <v>211</v>
      </c>
      <c r="H146" s="103"/>
      <c r="I146" s="103"/>
      <c r="J146" s="96">
        <f>I146-H146</f>
        <v>0</v>
      </c>
      <c r="K146" s="131"/>
    </row>
    <row r="147" spans="1:11" ht="23.25" customHeight="1" hidden="1">
      <c r="A147" s="65" t="s">
        <v>85</v>
      </c>
      <c r="B147" s="91" t="s">
        <v>154</v>
      </c>
      <c r="C147" s="91" t="s">
        <v>174</v>
      </c>
      <c r="D147" s="51" t="s">
        <v>9</v>
      </c>
      <c r="E147" s="91" t="str">
        <f>E66</f>
        <v>518</v>
      </c>
      <c r="F147" s="79" t="s">
        <v>135</v>
      </c>
      <c r="G147" s="45" t="s">
        <v>8</v>
      </c>
      <c r="H147" s="100"/>
      <c r="I147" s="100"/>
      <c r="J147" s="96">
        <f>I147-H147</f>
        <v>0</v>
      </c>
      <c r="K147" s="111"/>
    </row>
    <row r="148" spans="1:11" ht="28.5" customHeight="1" hidden="1">
      <c r="A148" s="65" t="s">
        <v>212</v>
      </c>
      <c r="B148" s="91" t="s">
        <v>154</v>
      </c>
      <c r="C148" s="91" t="s">
        <v>174</v>
      </c>
      <c r="D148" s="51" t="s">
        <v>9</v>
      </c>
      <c r="E148" s="91" t="str">
        <f>E67</f>
        <v>518</v>
      </c>
      <c r="F148" s="91" t="s">
        <v>135</v>
      </c>
      <c r="G148" s="91" t="s">
        <v>8</v>
      </c>
      <c r="H148" s="100"/>
      <c r="I148" s="100"/>
      <c r="J148" s="96">
        <f>I148-H148</f>
        <v>0</v>
      </c>
      <c r="K148" s="111"/>
    </row>
    <row r="149" spans="1:13" ht="12.75" customHeight="1" hidden="1">
      <c r="A149" s="65" t="s">
        <v>202</v>
      </c>
      <c r="B149" s="133">
        <v>70</v>
      </c>
      <c r="C149" s="50" t="s">
        <v>174</v>
      </c>
      <c r="D149" s="50" t="s">
        <v>9</v>
      </c>
      <c r="E149" s="91" t="e">
        <f>#REF!</f>
        <v>#REF!</v>
      </c>
      <c r="F149" s="50" t="s">
        <v>135</v>
      </c>
      <c r="G149" s="45" t="s">
        <v>8</v>
      </c>
      <c r="H149" s="96">
        <f aca="true" t="shared" si="33" ref="H149:J152">H150</f>
        <v>0</v>
      </c>
      <c r="I149" s="96">
        <f t="shared" si="33"/>
        <v>0</v>
      </c>
      <c r="J149" s="96">
        <f t="shared" si="33"/>
        <v>0</v>
      </c>
      <c r="K149" s="90">
        <f aca="true" t="shared" si="34" ref="K149:M152">K150</f>
        <v>60000</v>
      </c>
      <c r="L149" s="90">
        <f t="shared" si="34"/>
        <v>0</v>
      </c>
      <c r="M149" s="90">
        <f t="shared" si="34"/>
        <v>0</v>
      </c>
    </row>
    <row r="150" spans="1:13" ht="12.75" customHeight="1" hidden="1">
      <c r="A150" s="60" t="s">
        <v>203</v>
      </c>
      <c r="B150" s="91" t="s">
        <v>154</v>
      </c>
      <c r="C150" s="91" t="s">
        <v>174</v>
      </c>
      <c r="D150" s="50" t="s">
        <v>9</v>
      </c>
      <c r="E150" s="91" t="str">
        <f aca="true" t="shared" si="35" ref="E150:E160">E68</f>
        <v>518</v>
      </c>
      <c r="F150" s="50" t="s">
        <v>135</v>
      </c>
      <c r="G150" s="43" t="s">
        <v>8</v>
      </c>
      <c r="H150" s="92">
        <f t="shared" si="33"/>
        <v>0</v>
      </c>
      <c r="I150" s="92">
        <f t="shared" si="33"/>
        <v>0</v>
      </c>
      <c r="J150" s="92">
        <f t="shared" si="33"/>
        <v>0</v>
      </c>
      <c r="K150" s="128">
        <f t="shared" si="34"/>
        <v>60000</v>
      </c>
      <c r="L150" s="128">
        <f t="shared" si="34"/>
        <v>0</v>
      </c>
      <c r="M150" s="128">
        <f t="shared" si="34"/>
        <v>0</v>
      </c>
    </row>
    <row r="151" spans="1:13" ht="24.75" customHeight="1" hidden="1">
      <c r="A151" s="44" t="s">
        <v>165</v>
      </c>
      <c r="B151" s="91" t="s">
        <v>154</v>
      </c>
      <c r="C151" s="91" t="s">
        <v>174</v>
      </c>
      <c r="D151" s="50" t="s">
        <v>9</v>
      </c>
      <c r="E151" s="91" t="str">
        <f t="shared" si="35"/>
        <v>518</v>
      </c>
      <c r="F151" s="50" t="s">
        <v>166</v>
      </c>
      <c r="G151" s="43" t="s">
        <v>8</v>
      </c>
      <c r="H151" s="92">
        <f t="shared" si="33"/>
        <v>0</v>
      </c>
      <c r="I151" s="92">
        <f t="shared" si="33"/>
        <v>0</v>
      </c>
      <c r="J151" s="92">
        <f t="shared" si="33"/>
        <v>0</v>
      </c>
      <c r="K151" s="128">
        <f t="shared" si="34"/>
        <v>60000</v>
      </c>
      <c r="L151" s="128">
        <f t="shared" si="34"/>
        <v>0</v>
      </c>
      <c r="M151" s="128">
        <f t="shared" si="34"/>
        <v>0</v>
      </c>
    </row>
    <row r="152" spans="1:13" ht="23.25" customHeight="1" hidden="1">
      <c r="A152" s="44" t="s">
        <v>60</v>
      </c>
      <c r="B152" s="91" t="s">
        <v>154</v>
      </c>
      <c r="C152" s="91" t="s">
        <v>174</v>
      </c>
      <c r="D152" s="50" t="s">
        <v>9</v>
      </c>
      <c r="E152" s="91" t="str">
        <f t="shared" si="35"/>
        <v>518</v>
      </c>
      <c r="F152" s="50" t="s">
        <v>166</v>
      </c>
      <c r="G152" s="43">
        <v>200</v>
      </c>
      <c r="H152" s="92">
        <f t="shared" si="33"/>
        <v>0</v>
      </c>
      <c r="I152" s="92">
        <f t="shared" si="33"/>
        <v>0</v>
      </c>
      <c r="J152" s="92">
        <f t="shared" si="33"/>
        <v>0</v>
      </c>
      <c r="K152" s="128">
        <f t="shared" si="34"/>
        <v>60000</v>
      </c>
      <c r="L152" s="128">
        <f t="shared" si="34"/>
        <v>0</v>
      </c>
      <c r="M152" s="128">
        <f t="shared" si="34"/>
        <v>0</v>
      </c>
    </row>
    <row r="153" spans="1:13" ht="24.75" customHeight="1" hidden="1">
      <c r="A153" s="44" t="s">
        <v>57</v>
      </c>
      <c r="B153" s="91" t="s">
        <v>154</v>
      </c>
      <c r="C153" s="91" t="s">
        <v>174</v>
      </c>
      <c r="D153" s="50" t="s">
        <v>9</v>
      </c>
      <c r="E153" s="91" t="str">
        <f t="shared" si="35"/>
        <v>000</v>
      </c>
      <c r="F153" s="50" t="s">
        <v>166</v>
      </c>
      <c r="G153" s="43">
        <v>240</v>
      </c>
      <c r="H153" s="92">
        <v>0</v>
      </c>
      <c r="I153" s="92">
        <v>0</v>
      </c>
      <c r="J153" s="92">
        <v>0</v>
      </c>
      <c r="K153" s="128">
        <v>60000</v>
      </c>
      <c r="L153" s="128">
        <v>0</v>
      </c>
      <c r="M153" s="23">
        <v>0</v>
      </c>
    </row>
    <row r="154" spans="1:13" ht="17.25" customHeight="1" hidden="1">
      <c r="A154" s="65" t="s">
        <v>85</v>
      </c>
      <c r="B154" s="45" t="s">
        <v>154</v>
      </c>
      <c r="C154" s="45" t="s">
        <v>174</v>
      </c>
      <c r="D154" s="47" t="s">
        <v>9</v>
      </c>
      <c r="E154" s="45" t="str">
        <f t="shared" si="35"/>
        <v>523</v>
      </c>
      <c r="F154" s="45" t="s">
        <v>135</v>
      </c>
      <c r="G154" s="45" t="s">
        <v>8</v>
      </c>
      <c r="H154" s="96">
        <f aca="true" t="shared" si="36" ref="H154:J157">H155</f>
        <v>0</v>
      </c>
      <c r="I154" s="96">
        <f t="shared" si="36"/>
        <v>0</v>
      </c>
      <c r="J154" s="96">
        <f t="shared" si="36"/>
        <v>0</v>
      </c>
      <c r="K154" s="110">
        <f aca="true" t="shared" si="37" ref="K154:M155">K155</f>
        <v>0</v>
      </c>
      <c r="L154" s="110">
        <f t="shared" si="37"/>
        <v>73825</v>
      </c>
      <c r="M154" s="110">
        <f t="shared" si="37"/>
        <v>152150</v>
      </c>
    </row>
    <row r="155" spans="1:13" ht="16.5" customHeight="1" hidden="1">
      <c r="A155" s="62" t="s">
        <v>86</v>
      </c>
      <c r="B155" s="43" t="s">
        <v>154</v>
      </c>
      <c r="C155" s="43" t="s">
        <v>174</v>
      </c>
      <c r="D155" s="51" t="s">
        <v>9</v>
      </c>
      <c r="E155" s="91" t="str">
        <f t="shared" si="35"/>
        <v>523</v>
      </c>
      <c r="F155" s="50" t="s">
        <v>213</v>
      </c>
      <c r="G155" s="50" t="s">
        <v>8</v>
      </c>
      <c r="H155" s="103">
        <f t="shared" si="36"/>
        <v>0</v>
      </c>
      <c r="I155" s="103">
        <f t="shared" si="36"/>
        <v>0</v>
      </c>
      <c r="J155" s="103">
        <f t="shared" si="36"/>
        <v>0</v>
      </c>
      <c r="K155" s="131">
        <f t="shared" si="37"/>
        <v>0</v>
      </c>
      <c r="L155" s="131">
        <f t="shared" si="37"/>
        <v>73825</v>
      </c>
      <c r="M155" s="131">
        <f t="shared" si="37"/>
        <v>152150</v>
      </c>
    </row>
    <row r="156" spans="1:13" ht="25.5" customHeight="1" hidden="1">
      <c r="A156" s="44" t="s">
        <v>75</v>
      </c>
      <c r="B156" s="43" t="s">
        <v>154</v>
      </c>
      <c r="C156" s="43" t="s">
        <v>174</v>
      </c>
      <c r="D156" s="51" t="s">
        <v>9</v>
      </c>
      <c r="E156" s="91" t="str">
        <f t="shared" si="35"/>
        <v>523</v>
      </c>
      <c r="F156" s="50" t="s">
        <v>213</v>
      </c>
      <c r="G156" s="50" t="s">
        <v>8</v>
      </c>
      <c r="H156" s="103">
        <f t="shared" si="36"/>
        <v>0</v>
      </c>
      <c r="I156" s="103">
        <f t="shared" si="36"/>
        <v>0</v>
      </c>
      <c r="J156" s="103">
        <f t="shared" si="36"/>
        <v>0</v>
      </c>
      <c r="K156" s="131">
        <f>K157</f>
        <v>0</v>
      </c>
      <c r="L156" s="131">
        <f>L157</f>
        <v>73825</v>
      </c>
      <c r="M156" s="131">
        <f>M157</f>
        <v>152150</v>
      </c>
    </row>
    <row r="157" spans="1:13" ht="25.5" customHeight="1" hidden="1">
      <c r="A157" s="44" t="s">
        <v>60</v>
      </c>
      <c r="B157" s="43" t="s">
        <v>154</v>
      </c>
      <c r="C157" s="43" t="s">
        <v>174</v>
      </c>
      <c r="D157" s="51" t="s">
        <v>9</v>
      </c>
      <c r="E157" s="91" t="str">
        <f t="shared" si="35"/>
        <v>518</v>
      </c>
      <c r="F157" s="50" t="s">
        <v>213</v>
      </c>
      <c r="G157" s="50" t="s">
        <v>23</v>
      </c>
      <c r="H157" s="100">
        <f t="shared" si="36"/>
        <v>0</v>
      </c>
      <c r="I157" s="100">
        <f t="shared" si="36"/>
        <v>0</v>
      </c>
      <c r="J157" s="100">
        <f t="shared" si="36"/>
        <v>0</v>
      </c>
      <c r="K157" s="111">
        <v>0</v>
      </c>
      <c r="L157" s="112">
        <v>73825</v>
      </c>
      <c r="M157" s="112">
        <v>152150</v>
      </c>
    </row>
    <row r="158" spans="1:13" ht="26.25" customHeight="1" hidden="1">
      <c r="A158" s="44" t="s">
        <v>57</v>
      </c>
      <c r="B158" s="53" t="s">
        <v>154</v>
      </c>
      <c r="C158" s="53" t="s">
        <v>174</v>
      </c>
      <c r="D158" s="50" t="s">
        <v>9</v>
      </c>
      <c r="E158" s="91" t="str">
        <f t="shared" si="35"/>
        <v>518</v>
      </c>
      <c r="F158" s="50" t="s">
        <v>214</v>
      </c>
      <c r="G158" s="50" t="s">
        <v>24</v>
      </c>
      <c r="H158" s="100">
        <v>0</v>
      </c>
      <c r="I158" s="100">
        <v>0</v>
      </c>
      <c r="J158" s="96">
        <v>0</v>
      </c>
      <c r="K158" s="111"/>
      <c r="L158" s="112"/>
      <c r="M158" s="112"/>
    </row>
    <row r="159" spans="1:13" ht="0.75" customHeight="1" hidden="1">
      <c r="A159" s="134" t="s">
        <v>124</v>
      </c>
      <c r="B159" s="43" t="s">
        <v>5</v>
      </c>
      <c r="C159" s="93" t="s">
        <v>136</v>
      </c>
      <c r="D159" s="66" t="s">
        <v>9</v>
      </c>
      <c r="E159" s="45" t="str">
        <f t="shared" si="35"/>
        <v>518</v>
      </c>
      <c r="F159" s="50" t="s">
        <v>215</v>
      </c>
      <c r="G159" s="50"/>
      <c r="H159" s="100">
        <f aca="true" t="shared" si="38" ref="H159:J160">H160</f>
        <v>0</v>
      </c>
      <c r="I159" s="100">
        <f t="shared" si="38"/>
        <v>0</v>
      </c>
      <c r="J159" s="100">
        <f t="shared" si="38"/>
        <v>0</v>
      </c>
      <c r="K159" s="111"/>
      <c r="L159" s="112"/>
      <c r="M159" s="112"/>
    </row>
    <row r="160" spans="1:13" ht="26.25" customHeight="1" hidden="1">
      <c r="A160" s="98" t="s">
        <v>125</v>
      </c>
      <c r="B160" s="43" t="s">
        <v>5</v>
      </c>
      <c r="C160" s="93" t="s">
        <v>136</v>
      </c>
      <c r="D160" s="66" t="s">
        <v>9</v>
      </c>
      <c r="E160" s="45" t="str">
        <f t="shared" si="35"/>
        <v>518</v>
      </c>
      <c r="F160" s="50" t="s">
        <v>215</v>
      </c>
      <c r="G160" s="50" t="s">
        <v>28</v>
      </c>
      <c r="H160" s="100">
        <f t="shared" si="38"/>
        <v>0</v>
      </c>
      <c r="I160" s="100">
        <f t="shared" si="38"/>
        <v>0</v>
      </c>
      <c r="J160" s="100">
        <f t="shared" si="38"/>
        <v>0</v>
      </c>
      <c r="K160" s="111"/>
      <c r="L160" s="112"/>
      <c r="M160" s="112"/>
    </row>
    <row r="161" spans="1:13" ht="26.25" customHeight="1" hidden="1">
      <c r="A161" s="105" t="s">
        <v>126</v>
      </c>
      <c r="B161" s="43" t="s">
        <v>5</v>
      </c>
      <c r="C161" s="93" t="s">
        <v>136</v>
      </c>
      <c r="D161" s="66" t="s">
        <v>9</v>
      </c>
      <c r="E161" s="45" t="str">
        <f aca="true" t="shared" si="39" ref="E161:E169">E78</f>
        <v>518</v>
      </c>
      <c r="F161" s="50" t="s">
        <v>215</v>
      </c>
      <c r="G161" s="50" t="s">
        <v>56</v>
      </c>
      <c r="H161" s="92">
        <f>'прил 3'!G137</f>
        <v>0</v>
      </c>
      <c r="I161" s="92">
        <f>'прил 3'!H137</f>
        <v>0</v>
      </c>
      <c r="J161" s="92">
        <f>'прил 3'!I137</f>
        <v>0</v>
      </c>
      <c r="K161" s="111"/>
      <c r="L161" s="112"/>
      <c r="M161" s="112"/>
    </row>
    <row r="162" spans="1:13" ht="26.25" customHeight="1" hidden="1">
      <c r="A162" s="134" t="s">
        <v>182</v>
      </c>
      <c r="B162" s="43" t="s">
        <v>5</v>
      </c>
      <c r="C162" s="93" t="s">
        <v>136</v>
      </c>
      <c r="D162" s="66" t="s">
        <v>50</v>
      </c>
      <c r="E162" s="45" t="str">
        <f t="shared" si="39"/>
        <v>518</v>
      </c>
      <c r="F162" s="50" t="s">
        <v>194</v>
      </c>
      <c r="G162" s="50"/>
      <c r="H162" s="100">
        <v>0</v>
      </c>
      <c r="I162" s="100">
        <v>0</v>
      </c>
      <c r="J162" s="92">
        <f>J163</f>
        <v>0</v>
      </c>
      <c r="K162" s="111"/>
      <c r="L162" s="112"/>
      <c r="M162" s="112"/>
    </row>
    <row r="163" spans="1:13" ht="26.25" customHeight="1" hidden="1">
      <c r="A163" s="98" t="s">
        <v>143</v>
      </c>
      <c r="B163" s="43" t="s">
        <v>5</v>
      </c>
      <c r="C163" s="93" t="s">
        <v>136</v>
      </c>
      <c r="D163" s="66" t="s">
        <v>50</v>
      </c>
      <c r="E163" s="45" t="str">
        <f t="shared" si="39"/>
        <v>518</v>
      </c>
      <c r="F163" s="50" t="s">
        <v>194</v>
      </c>
      <c r="G163" s="50" t="s">
        <v>23</v>
      </c>
      <c r="H163" s="100">
        <v>0</v>
      </c>
      <c r="I163" s="100">
        <v>0</v>
      </c>
      <c r="J163" s="92">
        <v>0</v>
      </c>
      <c r="K163" s="111"/>
      <c r="L163" s="112"/>
      <c r="M163" s="112"/>
    </row>
    <row r="164" spans="1:13" ht="26.25" customHeight="1" hidden="1">
      <c r="A164" s="105" t="s">
        <v>152</v>
      </c>
      <c r="B164" s="43" t="s">
        <v>5</v>
      </c>
      <c r="C164" s="93" t="s">
        <v>136</v>
      </c>
      <c r="D164" s="66" t="s">
        <v>50</v>
      </c>
      <c r="E164" s="45" t="str">
        <f t="shared" si="39"/>
        <v>518</v>
      </c>
      <c r="F164" s="50" t="s">
        <v>194</v>
      </c>
      <c r="G164" s="50" t="s">
        <v>24</v>
      </c>
      <c r="H164" s="100">
        <v>0</v>
      </c>
      <c r="I164" s="100">
        <v>0</v>
      </c>
      <c r="J164" s="92">
        <v>0</v>
      </c>
      <c r="K164" s="111"/>
      <c r="L164" s="112"/>
      <c r="M164" s="112"/>
    </row>
    <row r="165" spans="1:13" ht="1.5" customHeight="1" hidden="1">
      <c r="A165" s="134"/>
      <c r="B165" s="43" t="s">
        <v>5</v>
      </c>
      <c r="C165" s="93" t="s">
        <v>136</v>
      </c>
      <c r="D165" s="66" t="s">
        <v>216</v>
      </c>
      <c r="E165" s="45" t="str">
        <f t="shared" si="39"/>
        <v>518</v>
      </c>
      <c r="F165" s="50" t="s">
        <v>217</v>
      </c>
      <c r="G165" s="50"/>
      <c r="H165" s="100">
        <v>0</v>
      </c>
      <c r="I165" s="100">
        <f>I166</f>
        <v>0</v>
      </c>
      <c r="J165" s="92">
        <f>J166</f>
        <v>0</v>
      </c>
      <c r="K165" s="111"/>
      <c r="L165" s="112"/>
      <c r="M165" s="112"/>
    </row>
    <row r="166" spans="1:13" ht="26.25" customHeight="1" hidden="1">
      <c r="A166" s="98" t="s">
        <v>143</v>
      </c>
      <c r="B166" s="43" t="s">
        <v>5</v>
      </c>
      <c r="C166" s="93" t="s">
        <v>136</v>
      </c>
      <c r="D166" s="66" t="s">
        <v>216</v>
      </c>
      <c r="E166" s="45" t="str">
        <f t="shared" si="39"/>
        <v>518</v>
      </c>
      <c r="F166" s="50" t="s">
        <v>217</v>
      </c>
      <c r="G166" s="50" t="s">
        <v>23</v>
      </c>
      <c r="H166" s="100">
        <v>0</v>
      </c>
      <c r="I166" s="100">
        <v>0</v>
      </c>
      <c r="J166" s="92">
        <f>J167</f>
        <v>0</v>
      </c>
      <c r="K166" s="111"/>
      <c r="L166" s="112"/>
      <c r="M166" s="112"/>
    </row>
    <row r="167" spans="1:13" ht="26.25" customHeight="1" hidden="1">
      <c r="A167" s="105" t="s">
        <v>152</v>
      </c>
      <c r="B167" s="43" t="s">
        <v>5</v>
      </c>
      <c r="C167" s="93" t="s">
        <v>136</v>
      </c>
      <c r="D167" s="66" t="s">
        <v>216</v>
      </c>
      <c r="E167" s="45" t="str">
        <f t="shared" si="39"/>
        <v>518</v>
      </c>
      <c r="F167" s="50" t="s">
        <v>217</v>
      </c>
      <c r="G167" s="50" t="s">
        <v>24</v>
      </c>
      <c r="H167" s="100">
        <v>0</v>
      </c>
      <c r="I167" s="100">
        <v>0</v>
      </c>
      <c r="J167" s="92">
        <v>0</v>
      </c>
      <c r="K167" s="111"/>
      <c r="L167" s="112"/>
      <c r="M167" s="112"/>
    </row>
    <row r="168" spans="1:13" ht="1.5" customHeight="1" hidden="1">
      <c r="A168" s="105" t="s">
        <v>218</v>
      </c>
      <c r="B168" s="43" t="s">
        <v>5</v>
      </c>
      <c r="C168" s="93" t="s">
        <v>136</v>
      </c>
      <c r="D168" s="66" t="s">
        <v>219</v>
      </c>
      <c r="E168" s="45" t="str">
        <f t="shared" si="39"/>
        <v>518</v>
      </c>
      <c r="F168" s="50" t="s">
        <v>220</v>
      </c>
      <c r="G168" s="50"/>
      <c r="H168" s="100">
        <v>0</v>
      </c>
      <c r="I168" s="100">
        <v>0</v>
      </c>
      <c r="J168" s="92">
        <v>0</v>
      </c>
      <c r="K168" s="111"/>
      <c r="L168" s="112"/>
      <c r="M168" s="112"/>
    </row>
    <row r="169" spans="1:13" ht="26.25" customHeight="1" hidden="1">
      <c r="A169" s="98" t="s">
        <v>143</v>
      </c>
      <c r="B169" s="43" t="s">
        <v>5</v>
      </c>
      <c r="C169" s="93" t="s">
        <v>136</v>
      </c>
      <c r="D169" s="66" t="s">
        <v>219</v>
      </c>
      <c r="E169" s="45" t="str">
        <f t="shared" si="39"/>
        <v>518</v>
      </c>
      <c r="F169" s="50" t="s">
        <v>220</v>
      </c>
      <c r="G169" s="50" t="s">
        <v>23</v>
      </c>
      <c r="H169" s="100">
        <v>0</v>
      </c>
      <c r="I169" s="100">
        <v>0</v>
      </c>
      <c r="J169" s="92">
        <v>0</v>
      </c>
      <c r="K169" s="111"/>
      <c r="L169" s="112"/>
      <c r="M169" s="112"/>
    </row>
    <row r="170" spans="1:13" ht="31.5" customHeight="1" hidden="1">
      <c r="A170" s="105" t="s">
        <v>152</v>
      </c>
      <c r="B170" s="43" t="s">
        <v>5</v>
      </c>
      <c r="C170" s="93" t="s">
        <v>136</v>
      </c>
      <c r="D170" s="66" t="s">
        <v>219</v>
      </c>
      <c r="E170" s="45" t="str">
        <f>E29</f>
        <v>518</v>
      </c>
      <c r="F170" s="50" t="s">
        <v>220</v>
      </c>
      <c r="G170" s="50" t="s">
        <v>90</v>
      </c>
      <c r="H170" s="96">
        <v>0</v>
      </c>
      <c r="I170" s="100">
        <v>0</v>
      </c>
      <c r="J170" s="92">
        <v>0</v>
      </c>
      <c r="K170" s="111"/>
      <c r="L170" s="112"/>
      <c r="M170" s="112"/>
    </row>
    <row r="171" spans="1:13" ht="22.5" customHeight="1">
      <c r="A171" s="190" t="s">
        <v>221</v>
      </c>
      <c r="B171" s="135" t="s">
        <v>154</v>
      </c>
      <c r="C171" s="135" t="s">
        <v>174</v>
      </c>
      <c r="D171" s="136" t="s">
        <v>11</v>
      </c>
      <c r="E171" s="135" t="s">
        <v>8</v>
      </c>
      <c r="F171" s="136" t="s">
        <v>135</v>
      </c>
      <c r="G171" s="136" t="s">
        <v>8</v>
      </c>
      <c r="H171" s="137">
        <f>H172+H176</f>
        <v>5000</v>
      </c>
      <c r="I171" s="137">
        <f>I173+I172</f>
        <v>37675</v>
      </c>
      <c r="J171" s="137">
        <f>J173+J172</f>
        <v>76750</v>
      </c>
      <c r="K171" s="111"/>
      <c r="L171" s="112"/>
      <c r="M171" s="112"/>
    </row>
    <row r="172" spans="1:13" ht="36.75" customHeight="1">
      <c r="A172" s="190" t="s">
        <v>107</v>
      </c>
      <c r="B172" s="135" t="s">
        <v>154</v>
      </c>
      <c r="C172" s="135" t="s">
        <v>174</v>
      </c>
      <c r="D172" s="136" t="s">
        <v>11</v>
      </c>
      <c r="E172" s="135" t="s">
        <v>137</v>
      </c>
      <c r="F172" s="136" t="s">
        <v>135</v>
      </c>
      <c r="G172" s="136" t="s">
        <v>8</v>
      </c>
      <c r="H172" s="137">
        <f>H173+H176</f>
        <v>5000</v>
      </c>
      <c r="I172" s="137">
        <f>I173+I176</f>
        <v>37675</v>
      </c>
      <c r="J172" s="137">
        <f>J173+J176</f>
        <v>76750</v>
      </c>
      <c r="K172" s="111"/>
      <c r="L172" s="112"/>
      <c r="M172" s="112"/>
    </row>
    <row r="173" spans="1:13" ht="26.25" customHeight="1">
      <c r="A173" s="138" t="s">
        <v>222</v>
      </c>
      <c r="B173" s="53" t="s">
        <v>154</v>
      </c>
      <c r="C173" s="53" t="s">
        <v>174</v>
      </c>
      <c r="D173" s="50" t="s">
        <v>11</v>
      </c>
      <c r="E173" s="91" t="str">
        <f>E31</f>
        <v>518</v>
      </c>
      <c r="F173" s="50" t="s">
        <v>223</v>
      </c>
      <c r="G173" s="50" t="s">
        <v>8</v>
      </c>
      <c r="H173" s="100">
        <f aca="true" t="shared" si="40" ref="H173:J174">H174</f>
        <v>5000</v>
      </c>
      <c r="I173" s="100">
        <f t="shared" si="40"/>
        <v>0</v>
      </c>
      <c r="J173" s="100">
        <f t="shared" si="40"/>
        <v>0</v>
      </c>
      <c r="K173" s="111"/>
      <c r="L173" s="112"/>
      <c r="M173" s="112"/>
    </row>
    <row r="174" spans="1:13" ht="26.25" customHeight="1">
      <c r="A174" s="138" t="s">
        <v>27</v>
      </c>
      <c r="B174" s="53" t="s">
        <v>154</v>
      </c>
      <c r="C174" s="53" t="s">
        <v>174</v>
      </c>
      <c r="D174" s="50" t="s">
        <v>11</v>
      </c>
      <c r="E174" s="91" t="str">
        <f>E32</f>
        <v>518</v>
      </c>
      <c r="F174" s="50" t="s">
        <v>223</v>
      </c>
      <c r="G174" s="50" t="s">
        <v>28</v>
      </c>
      <c r="H174" s="100">
        <f t="shared" si="40"/>
        <v>5000</v>
      </c>
      <c r="I174" s="100">
        <f t="shared" si="40"/>
        <v>0</v>
      </c>
      <c r="J174" s="100">
        <f t="shared" si="40"/>
        <v>0</v>
      </c>
      <c r="K174" s="111"/>
      <c r="L174" s="112"/>
      <c r="M174" s="112"/>
    </row>
    <row r="175" spans="1:13" ht="26.25" customHeight="1">
      <c r="A175" s="138" t="s">
        <v>99</v>
      </c>
      <c r="B175" s="53" t="s">
        <v>154</v>
      </c>
      <c r="C175" s="53" t="s">
        <v>174</v>
      </c>
      <c r="D175" s="50" t="s">
        <v>11</v>
      </c>
      <c r="E175" s="91" t="str">
        <f>E33</f>
        <v>518</v>
      </c>
      <c r="F175" s="50" t="s">
        <v>223</v>
      </c>
      <c r="G175" s="50" t="s">
        <v>100</v>
      </c>
      <c r="H175" s="92">
        <f>'прил 3'!G38</f>
        <v>5000</v>
      </c>
      <c r="I175" s="92">
        <f>'прил 3'!H38</f>
        <v>0</v>
      </c>
      <c r="J175" s="92">
        <f>'прил 3'!I38</f>
        <v>0</v>
      </c>
      <c r="K175" s="111"/>
      <c r="L175" s="112"/>
      <c r="M175" s="112"/>
    </row>
    <row r="176" spans="1:13" ht="26.25" customHeight="1">
      <c r="A176" s="138" t="s">
        <v>235</v>
      </c>
      <c r="B176" s="53" t="s">
        <v>154</v>
      </c>
      <c r="C176" s="53" t="s">
        <v>174</v>
      </c>
      <c r="D176" s="50" t="s">
        <v>11</v>
      </c>
      <c r="E176" s="91" t="s">
        <v>137</v>
      </c>
      <c r="F176" s="50">
        <v>80080</v>
      </c>
      <c r="G176" s="50" t="s">
        <v>8</v>
      </c>
      <c r="H176" s="92">
        <f aca="true" t="shared" si="41" ref="H176:J177">H177</f>
        <v>0</v>
      </c>
      <c r="I176" s="92">
        <f t="shared" si="41"/>
        <v>37675</v>
      </c>
      <c r="J176" s="92">
        <f t="shared" si="41"/>
        <v>76750</v>
      </c>
      <c r="K176" s="111"/>
      <c r="L176" s="112"/>
      <c r="M176" s="112"/>
    </row>
    <row r="177" spans="1:13" ht="26.25" customHeight="1">
      <c r="A177" s="138" t="s">
        <v>27</v>
      </c>
      <c r="B177" s="53" t="s">
        <v>154</v>
      </c>
      <c r="C177" s="53" t="s">
        <v>174</v>
      </c>
      <c r="D177" s="50" t="s">
        <v>11</v>
      </c>
      <c r="E177" s="91" t="s">
        <v>137</v>
      </c>
      <c r="F177" s="50">
        <v>80080</v>
      </c>
      <c r="G177" s="50" t="s">
        <v>28</v>
      </c>
      <c r="H177" s="92">
        <f t="shared" si="41"/>
        <v>0</v>
      </c>
      <c r="I177" s="92">
        <f t="shared" si="41"/>
        <v>37675</v>
      </c>
      <c r="J177" s="92">
        <f t="shared" si="41"/>
        <v>76750</v>
      </c>
      <c r="K177" s="111"/>
      <c r="L177" s="112"/>
      <c r="M177" s="112"/>
    </row>
    <row r="178" spans="1:13" ht="26.25" customHeight="1">
      <c r="A178" s="138" t="s">
        <v>99</v>
      </c>
      <c r="B178" s="53" t="s">
        <v>154</v>
      </c>
      <c r="C178" s="53" t="s">
        <v>174</v>
      </c>
      <c r="D178" s="50" t="s">
        <v>11</v>
      </c>
      <c r="E178" s="91" t="s">
        <v>137</v>
      </c>
      <c r="F178" s="50">
        <v>80080</v>
      </c>
      <c r="G178" s="50" t="s">
        <v>100</v>
      </c>
      <c r="H178" s="96">
        <v>0</v>
      </c>
      <c r="I178" s="96">
        <v>37675</v>
      </c>
      <c r="J178" s="96">
        <v>76750</v>
      </c>
      <c r="K178" s="111"/>
      <c r="L178" s="112"/>
      <c r="M178" s="112"/>
    </row>
    <row r="179" spans="1:13" ht="18.75" customHeight="1">
      <c r="A179" s="70" t="s">
        <v>14</v>
      </c>
      <c r="B179" s="139"/>
      <c r="C179" s="139"/>
      <c r="D179" s="139"/>
      <c r="E179" s="139"/>
      <c r="F179" s="139"/>
      <c r="G179" s="139"/>
      <c r="H179" s="140">
        <f>H13+H171</f>
        <v>3080373</v>
      </c>
      <c r="I179" s="140">
        <f>I13+I171</f>
        <v>2826918</v>
      </c>
      <c r="J179" s="140">
        <f>J13+J171</f>
        <v>2875657</v>
      </c>
      <c r="K179" s="142" t="e">
        <f>K13+#REF!+K71+#REF!+K63+#REF!+K36+K154+K149</f>
        <v>#REF!</v>
      </c>
      <c r="L179" s="142" t="e">
        <f>L13+#REF!+L71+#REF!+L63+#REF!+L36+L154+L149</f>
        <v>#REF!</v>
      </c>
      <c r="M179" s="142" t="e">
        <f>M13+#REF!+M71+#REF!+M63+#REF!+M36+M154+M149</f>
        <v>#REF!</v>
      </c>
    </row>
    <row r="180" ht="12.75" customHeight="1">
      <c r="K180" s="24"/>
    </row>
    <row r="181" ht="12.75" customHeight="1">
      <c r="K181" s="26"/>
    </row>
    <row r="182" spans="10:11" ht="14.25" customHeight="1">
      <c r="J182" s="24"/>
      <c r="K182" s="24"/>
    </row>
    <row r="183" ht="15" customHeight="1"/>
    <row r="184" ht="16.5" customHeight="1"/>
  </sheetData>
  <sheetProtection/>
  <mergeCells count="18">
    <mergeCell ref="A2:J2"/>
    <mergeCell ref="A3:J3"/>
    <mergeCell ref="A4:J4"/>
    <mergeCell ref="A6:L6"/>
    <mergeCell ref="M9:M10"/>
    <mergeCell ref="A7:K7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1968503937007874" right="0" top="0" bottom="0" header="0.511811023622047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Свист Вера Семёновна</dc:creator>
  <cp:keywords/>
  <dc:description/>
  <cp:lastModifiedBy>user</cp:lastModifiedBy>
  <cp:lastPrinted>2023-11-27T06:09:51Z</cp:lastPrinted>
  <dcterms:created xsi:type="dcterms:W3CDTF">2004-11-15T06:31:58Z</dcterms:created>
  <dcterms:modified xsi:type="dcterms:W3CDTF">2023-12-07T08:38:41Z</dcterms:modified>
  <cp:category/>
  <cp:version/>
  <cp:contentType/>
  <cp:contentStatus/>
</cp:coreProperties>
</file>